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VinayJindal\Downloads\"/>
    </mc:Choice>
  </mc:AlternateContent>
  <xr:revisionPtr revIDLastSave="0" documentId="13_ncr:1_{BF990177-6D93-4590-A471-CB4D7110CAC6}" xr6:coauthVersionLast="47" xr6:coauthVersionMax="47" xr10:uidLastSave="{00000000-0000-0000-0000-000000000000}"/>
  <bookViews>
    <workbookView xWindow="-110" yWindow="-110" windowWidth="19420" windowHeight="10300" tabRatio="753" activeTab="2" xr2:uid="{00000000-000D-0000-FFFF-FFFF00000000}"/>
  </bookViews>
  <sheets>
    <sheet name="BOQ " sheetId="12" r:id="rId1"/>
    <sheet name="M_sheet (PKG-1 BC)" sheetId="10" r:id="rId2"/>
    <sheet name="M_sheet (PKG-2 BC)" sheetId="15" r:id="rId3"/>
  </sheets>
  <definedNames>
    <definedName name="_xlnm._FilterDatabase" localSheetId="1" hidden="1">'M_sheet (PKG-1 BC)'!$A$2:$P$40</definedName>
    <definedName name="_xlnm._FilterDatabase" localSheetId="2" hidden="1">'M_sheet (PKG-2 BC)'!$A$2:$Q$28</definedName>
    <definedName name="_xlnm.Print_Area" localSheetId="0">'BOQ '!$A$1:$G$10</definedName>
    <definedName name="_xlnm.Print_Area" localSheetId="1">'M_sheet (PKG-1 BC)'!$A$1:$N$38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2" l="1"/>
  <c r="F6" i="12" s="1"/>
  <c r="H27" i="15"/>
  <c r="H26" i="15"/>
  <c r="H25" i="15"/>
  <c r="H24" i="15"/>
  <c r="H23" i="15"/>
  <c r="H22" i="15"/>
  <c r="H21" i="15"/>
  <c r="H20" i="15"/>
  <c r="H19" i="15"/>
  <c r="H18" i="15"/>
  <c r="H17" i="15"/>
  <c r="H16" i="15"/>
  <c r="H15" i="15"/>
  <c r="H14" i="15"/>
  <c r="H13" i="15"/>
  <c r="H12" i="15"/>
  <c r="H11" i="15"/>
  <c r="H10" i="15"/>
  <c r="H9" i="15"/>
  <c r="H8" i="15"/>
  <c r="H7" i="15"/>
  <c r="H6" i="15"/>
  <c r="H5" i="15"/>
  <c r="H4" i="15"/>
  <c r="H3" i="15"/>
  <c r="H37" i="10"/>
  <c r="H36" i="10"/>
  <c r="H35" i="10"/>
  <c r="H34" i="10"/>
  <c r="H33" i="10"/>
  <c r="H32" i="10"/>
  <c r="H31" i="10"/>
  <c r="H30" i="10"/>
  <c r="H29" i="10"/>
  <c r="H28" i="10"/>
  <c r="H27" i="10"/>
  <c r="H26" i="10"/>
  <c r="H25" i="10"/>
  <c r="H24" i="10"/>
  <c r="H23" i="10"/>
  <c r="H22" i="10"/>
  <c r="H21" i="10"/>
  <c r="H20" i="10"/>
  <c r="H19" i="10"/>
  <c r="H18" i="10"/>
  <c r="H17" i="10"/>
  <c r="H16" i="10"/>
  <c r="H15" i="10"/>
  <c r="H14" i="10"/>
  <c r="H13" i="10"/>
  <c r="H12" i="10"/>
  <c r="H11" i="10"/>
  <c r="H10" i="10"/>
  <c r="H9" i="10"/>
  <c r="H8" i="10"/>
  <c r="H7" i="10"/>
  <c r="H6" i="10"/>
  <c r="H5" i="10"/>
  <c r="H4" i="10"/>
  <c r="H3" i="10"/>
  <c r="G28" i="15"/>
  <c r="G38" i="10"/>
  <c r="K9" i="10" l="1"/>
  <c r="K27" i="15"/>
  <c r="M27" i="15" s="1"/>
  <c r="K26" i="15"/>
  <c r="M26" i="15" s="1"/>
  <c r="K5" i="10"/>
  <c r="K3" i="10"/>
  <c r="M9" i="10" l="1"/>
  <c r="L9" i="10"/>
  <c r="K13" i="10"/>
  <c r="M13" i="10" s="1"/>
  <c r="K18" i="10"/>
  <c r="M18" i="10" s="1"/>
  <c r="K4" i="10"/>
  <c r="L26" i="15"/>
  <c r="L27" i="15"/>
  <c r="M5" i="10"/>
  <c r="L5" i="10"/>
  <c r="M3" i="10"/>
  <c r="L3" i="10"/>
  <c r="M4" i="10" l="1"/>
  <c r="L4" i="10"/>
  <c r="L13" i="10"/>
  <c r="L18" i="10"/>
  <c r="K24" i="15" l="1"/>
  <c r="K19" i="15"/>
  <c r="K16" i="15"/>
  <c r="K15" i="15"/>
  <c r="K10" i="15"/>
  <c r="K9" i="15"/>
  <c r="K8" i="15"/>
  <c r="K6" i="15"/>
  <c r="K5" i="15"/>
  <c r="K4" i="15"/>
  <c r="K25" i="15"/>
  <c r="K23" i="15"/>
  <c r="K22" i="15"/>
  <c r="K21" i="15"/>
  <c r="K20" i="15"/>
  <c r="K18" i="15"/>
  <c r="K17" i="15"/>
  <c r="K14" i="15"/>
  <c r="K13" i="15"/>
  <c r="K12" i="15"/>
  <c r="K11" i="15"/>
  <c r="K7" i="15"/>
  <c r="H28" i="15" l="1"/>
  <c r="M18" i="15"/>
  <c r="L18" i="15"/>
  <c r="M11" i="15"/>
  <c r="L11" i="15"/>
  <c r="M14" i="15"/>
  <c r="L14" i="15"/>
  <c r="M5" i="15"/>
  <c r="L5" i="15"/>
  <c r="M6" i="15"/>
  <c r="L6" i="15"/>
  <c r="M17" i="15"/>
  <c r="L17" i="15"/>
  <c r="M8" i="15"/>
  <c r="L8" i="15"/>
  <c r="M9" i="15"/>
  <c r="L9" i="15"/>
  <c r="M10" i="15"/>
  <c r="L10" i="15"/>
  <c r="M20" i="15"/>
  <c r="L20" i="15"/>
  <c r="M15" i="15"/>
  <c r="L15" i="15"/>
  <c r="M7" i="15"/>
  <c r="L7" i="15"/>
  <c r="M21" i="15"/>
  <c r="L21" i="15"/>
  <c r="M16" i="15"/>
  <c r="L16" i="15"/>
  <c r="M22" i="15"/>
  <c r="L22" i="15"/>
  <c r="M19" i="15"/>
  <c r="L19" i="15"/>
  <c r="M12" i="15"/>
  <c r="L12" i="15"/>
  <c r="M23" i="15"/>
  <c r="L23" i="15"/>
  <c r="M13" i="15"/>
  <c r="L13" i="15"/>
  <c r="M25" i="15"/>
  <c r="L25" i="15"/>
  <c r="M24" i="15"/>
  <c r="L24" i="15"/>
  <c r="M4" i="15"/>
  <c r="L4" i="15"/>
  <c r="K3" i="15"/>
  <c r="K28" i="15" s="1"/>
  <c r="M3" i="15" l="1"/>
  <c r="M28" i="15" s="1"/>
  <c r="L3" i="15"/>
  <c r="L28" i="15" s="1"/>
  <c r="K14" i="10" l="1"/>
  <c r="M14" i="10" s="1"/>
  <c r="K34" i="10" l="1"/>
  <c r="M34" i="10" s="1"/>
  <c r="K36" i="10"/>
  <c r="M36" i="10" s="1"/>
  <c r="L14" i="10"/>
  <c r="L34" i="10" l="1"/>
  <c r="L36" i="10"/>
  <c r="K10" i="10" l="1"/>
  <c r="M10" i="10" s="1"/>
  <c r="H38" i="10" l="1"/>
  <c r="H39" i="10" s="1"/>
  <c r="H40" i="10" s="1"/>
  <c r="K6" i="10"/>
  <c r="L10" i="10"/>
  <c r="K29" i="10"/>
  <c r="M29" i="10" s="1"/>
  <c r="K30" i="10"/>
  <c r="M30" i="10" s="1"/>
  <c r="K21" i="10"/>
  <c r="M21" i="10" s="1"/>
  <c r="M6" i="10" l="1"/>
  <c r="L6" i="10"/>
  <c r="L21" i="10"/>
  <c r="L30" i="10"/>
  <c r="L29" i="10"/>
  <c r="K16" i="10"/>
  <c r="M16" i="10" s="1"/>
  <c r="K25" i="10"/>
  <c r="M25" i="10" s="1"/>
  <c r="K27" i="10"/>
  <c r="M27" i="10" s="1"/>
  <c r="K28" i="10"/>
  <c r="M28" i="10" s="1"/>
  <c r="K33" i="10"/>
  <c r="M33" i="10" s="1"/>
  <c r="K8" i="10"/>
  <c r="M8" i="10" s="1"/>
  <c r="K15" i="10"/>
  <c r="M15" i="10" s="1"/>
  <c r="K20" i="10"/>
  <c r="M20" i="10" s="1"/>
  <c r="K22" i="10"/>
  <c r="M22" i="10" s="1"/>
  <c r="K37" i="10"/>
  <c r="M37" i="10" s="1"/>
  <c r="K12" i="10"/>
  <c r="M12" i="10" s="1"/>
  <c r="K17" i="10"/>
  <c r="M17" i="10" s="1"/>
  <c r="K19" i="10"/>
  <c r="M19" i="10" s="1"/>
  <c r="K23" i="10"/>
  <c r="M23" i="10" s="1"/>
  <c r="K24" i="10"/>
  <c r="M24" i="10" s="1"/>
  <c r="K26" i="10"/>
  <c r="M26" i="10" s="1"/>
  <c r="K31" i="10"/>
  <c r="M31" i="10" s="1"/>
  <c r="K32" i="10"/>
  <c r="M32" i="10" s="1"/>
  <c r="K35" i="10"/>
  <c r="M35" i="10" s="1"/>
  <c r="K7" i="10"/>
  <c r="M7" i="10" s="1"/>
  <c r="M38" i="10" l="1"/>
  <c r="K38" i="10"/>
  <c r="E7" i="12"/>
  <c r="E4" i="12"/>
  <c r="L7" i="10"/>
  <c r="L19" i="10"/>
  <c r="L17" i="10"/>
  <c r="L16" i="10"/>
  <c r="L12" i="10"/>
  <c r="L35" i="10"/>
  <c r="L32" i="10"/>
  <c r="L31" i="10"/>
  <c r="L27" i="10"/>
  <c r="L25" i="10"/>
  <c r="L24" i="10"/>
  <c r="L33" i="10"/>
  <c r="L28" i="10"/>
  <c r="L26" i="10"/>
  <c r="L23" i="10"/>
  <c r="L22" i="10"/>
  <c r="L37" i="10"/>
  <c r="L38" i="10" s="1"/>
  <c r="L20" i="10"/>
  <c r="L15" i="10"/>
  <c r="L8" i="10"/>
  <c r="E5" i="12" l="1"/>
  <c r="F7" i="12" l="1"/>
  <c r="F4" i="12"/>
  <c r="F5" i="12"/>
  <c r="F8" i="12" l="1"/>
  <c r="F9" i="12" s="1"/>
  <c r="F10" i="12" s="1"/>
</calcChain>
</file>

<file path=xl/sharedStrings.xml><?xml version="1.0" encoding="utf-8"?>
<sst xmlns="http://schemas.openxmlformats.org/spreadsheetml/2006/main" count="168" uniqueCount="39">
  <si>
    <t>Main carriageway (Rutting,settlement Repair work)</t>
  </si>
  <si>
    <t>S No</t>
  </si>
  <si>
    <t>Material Description</t>
  </si>
  <si>
    <t>UoM</t>
  </si>
  <si>
    <t>Rate</t>
  </si>
  <si>
    <t>Quantity</t>
  </si>
  <si>
    <t>Amount</t>
  </si>
  <si>
    <t>Remark</t>
  </si>
  <si>
    <r>
      <rPr>
        <b/>
        <sz val="10"/>
        <color theme="1"/>
        <rFont val="Poppins"/>
      </rPr>
      <t>Milling of Bituminous Surface up to 40mm Depth</t>
    </r>
    <r>
      <rPr>
        <sz val="10"/>
        <color theme="1"/>
        <rFont val="Poppins"/>
      </rPr>
      <t xml:space="preserve">
This item covers the milling of bituminous surfaces up to a depth of 40 mm, as per MoRTH Clause 111 and Clause 3004. The work shall be executed using a cold milling machine such as Wirtgen W100H or equivalent, having a minimum milling width of 1 meter and a capacity of at least 100 HP, capable of achieving the desired depth in a single pass. The milled surface shall be uniform, free from loose material, and prepared for subsequent works. Milled material shall be collected and loaded into suitable transport vehicles immediately to prevent site obstruction.
The quoted rate shall include all costs necessary to complete the work but not limited to the cost of equipment mobilization, milling, collection, loading, fuel, tools, labor, and traffic safety arrangements.
Approval of the Engineer-in-Charge for the machine and methodology is mandatory. Measurement: per sqm of milled area, inclusive of all operations, which shall adhere to relevant safety and environmental regulations.</t>
    </r>
  </si>
  <si>
    <t>Sqm</t>
  </si>
  <si>
    <t>sqm</t>
  </si>
  <si>
    <r>
      <rPr>
        <b/>
        <sz val="10"/>
        <color theme="1"/>
        <rFont val="Poppins"/>
      </rPr>
      <t>Tack Coat on Bituminous Surfaces</t>
    </r>
    <r>
      <rPr>
        <sz val="10"/>
        <color theme="1"/>
        <rFont val="Poppins"/>
      </rPr>
      <t xml:space="preserve">
Scope of Work: Providing and applying tack coat using bitumen emulsion on a prepared bituminous surface to ensure effective bonding with the overlying bituminous layer.
Execution Requirements: 
1) Clean the bituminous surface using a mechanical broom to remove dust and debris.
2) Use RS-1 grade bitumen emulsion conforming to IS:8887.
3) Apply uniformly at a rate of 0.20 to 0.30 kg/sqm using a bitumen pressure distributor.
4) Maintain spray temperature for Bitumious emulsion around 20°C to 70°C,  and for CutBack 50°C to 80°C for best results.
5) Avoid overlapping, streaking, or excess pooling; ensure full surface coverage.
Rate Inclusions: Rate includes Bitumen emulsion, labour, cleaning, spraying equipment, fuel, PPE, traffic control, Safety compliance and all incidental works.
Relevant Code / Specification: MoRTH Clause 503, IS:8887</t>
    </r>
  </si>
  <si>
    <r>
      <rPr>
        <b/>
        <sz val="11"/>
        <color theme="1"/>
        <rFont val="Poppins"/>
      </rPr>
      <t xml:space="preserve">Dense Bituminous Macadam: </t>
    </r>
    <r>
      <rPr>
        <sz val="11"/>
        <color theme="1"/>
        <rFont val="Poppins"/>
      </rPr>
      <t xml:space="preserve">
Providing and laying Dense graded bituminous macadam using crushed aggregates of specified grading, premixed with bituminous binder @ 4.5 per cent  by weight of total mix and filler, transporting the hot mix to work site, laying with a hydrostatic paver finisher with sensor control to the required grade, level and alignment, rolling with smooth wheeled, vibratory and tandem rollers to achieve the desired compaction as per MoRTH specification clause No. 507 complete in all respects.
The work includes preparation of cross slopes as per the approved drawings and required gradients. Safety measures, traffic management, and environmental compliance during execution are mandatory. All costs for material, labor, machinery, and testing are included. The final surface shall meet specified levels, alignment, and stability, ensuring durability and proper integration with adjoining layers, as per project drawings and standards.
-  Bitumen @ 4.5 per cent  of weight of mix. Bitumen Grade Shall be VG-40</t>
    </r>
  </si>
  <si>
    <t>Cum</t>
  </si>
  <si>
    <r>
      <rPr>
        <b/>
        <sz val="11"/>
        <color theme="1"/>
        <rFont val="Poppins"/>
      </rPr>
      <t>Bituminous Concrete – Grading -II (VG-40, 5.4%)</t>
    </r>
    <r>
      <rPr>
        <sz val="11"/>
        <color theme="1"/>
        <rFont val="Poppins"/>
      </rPr>
      <t xml:space="preserve">
</t>
    </r>
    <r>
      <rPr>
        <b/>
        <sz val="11"/>
        <color theme="1"/>
        <rFont val="Poppins"/>
      </rPr>
      <t>Scope of Work:</t>
    </r>
    <r>
      <rPr>
        <sz val="11"/>
        <color theme="1"/>
        <rFont val="Poppins"/>
      </rPr>
      <t xml:space="preserve"> Providing and laying </t>
    </r>
    <r>
      <rPr>
        <b/>
        <sz val="11"/>
        <color theme="1"/>
        <rFont val="Poppins"/>
      </rPr>
      <t xml:space="preserve">Bituminous Concrete (BC) with Grading II </t>
    </r>
    <r>
      <rPr>
        <sz val="11"/>
        <color theme="1"/>
        <rFont val="Poppins"/>
      </rPr>
      <t xml:space="preserve">aggregate using higher capacity batch type hot mix plant, premixed with VG-40 bitumen @ 5.4% by weight of total mix and filler, including transportation, laying by hydrostatic sensor paver, and compaction with rollers as per MoRTH Clause 507.
Execution Requirements: 
1) Prepare mix with VG-40 binder @ 5.2%, Grading 2 aggregates, and filler in HMP.
2) Maintain mix temp 160–170°C, laying temp ≥150°C, rolling temp ≥100°C.
3) Lay mix using sensor paver to desired camber, grade, and level.
4) Compact with smooth, vibratory, and tandem rollers to achieve ≥92% lab density.
</t>
    </r>
    <r>
      <rPr>
        <b/>
        <sz val="11"/>
        <color theme="1"/>
        <rFont val="Poppins"/>
      </rPr>
      <t>Rate Inclusions</t>
    </r>
    <r>
      <rPr>
        <sz val="11"/>
        <color theme="1"/>
        <rFont val="Poppins"/>
      </rPr>
      <t>: Covers the complete scope including cost of materials (VG-40, aggregates, filler), HMP operation, transportation, laying, compaction, site preparation, testing, safety, and environmental management.
Relevant Specification: MoRTH Clause 507</t>
    </r>
  </si>
  <si>
    <t>Amount without GST Rs.</t>
  </si>
  <si>
    <t>GST@18% Rs.</t>
  </si>
  <si>
    <t>Total Amount Including 18% GST Rs.</t>
  </si>
  <si>
    <t>Length</t>
  </si>
  <si>
    <t>MCW Pavement defects rutting</t>
  </si>
  <si>
    <t>S.No</t>
  </si>
  <si>
    <t>From</t>
  </si>
  <si>
    <t>To</t>
  </si>
  <si>
    <t>Side</t>
  </si>
  <si>
    <t>L</t>
  </si>
  <si>
    <t>W</t>
  </si>
  <si>
    <t>D</t>
  </si>
  <si>
    <t>Milling QTY(SQM)</t>
  </si>
  <si>
    <t>Tack Coat  QTY(SQM)</t>
  </si>
  <si>
    <t>BC QTY(CUM)</t>
  </si>
  <si>
    <t>Remarks</t>
  </si>
  <si>
    <t>RHS</t>
  </si>
  <si>
    <t>Cracking/settlement/series of potholes newly added</t>
  </si>
  <si>
    <t>LHS</t>
  </si>
  <si>
    <t>Rutting ,Toll plaza Lane-1</t>
  </si>
  <si>
    <t xml:space="preserve">Rutting </t>
  </si>
  <si>
    <t>Cracking/settlement newly added</t>
  </si>
  <si>
    <t>Cracking/settelement/series of potholes newly added</t>
  </si>
  <si>
    <t>BOQ for Palanpur -to -Aburoad to Swaroopganj Project  Section (from Km 601+000 to Km 676+000) of NH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</si>
</sst>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0.000"/>
    <numFmt numFmtId="166" formatCode="_ * #,##0_ ;_ * \-#,##0_ ;_ * &quot;-&quot;??_ ;_ @_ "/>
    <numFmt numFmtId="167" formatCode="&quot;₹&quot;\ #,##0"/>
    <numFmt numFmtId="168" formatCode="0\+000"/>
  </numFmts>
  <fonts count="15"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Poppins"/>
    </font>
    <font>
      <sz val="11"/>
      <color theme="1"/>
      <name val="Poppins"/>
    </font>
    <font>
      <sz val="10"/>
      <color theme="1"/>
      <name val="Poppins"/>
    </font>
    <font>
      <b/>
      <sz val="10"/>
      <color theme="1"/>
      <name val="Poppins"/>
    </font>
    <font>
      <b/>
      <u/>
      <sz val="11"/>
      <color theme="10"/>
      <name val="Poppins"/>
    </font>
    <font>
      <b/>
      <sz val="11"/>
      <color indexed="52"/>
      <name val="Calibri"/>
      <family val="2"/>
    </font>
    <font>
      <b/>
      <sz val="9"/>
      <color theme="1"/>
      <name val="Poppins"/>
    </font>
    <font>
      <sz val="9"/>
      <color theme="1"/>
      <name val="Poppins"/>
    </font>
    <font>
      <sz val="9"/>
      <name val="Poppins"/>
    </font>
    <font>
      <b/>
      <sz val="8"/>
      <color theme="1"/>
      <name val="Poppins"/>
    </font>
    <font>
      <sz val="8"/>
      <color theme="1"/>
      <name val="Poppins"/>
    </font>
    <font>
      <sz val="8"/>
      <name val="Poppins"/>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s>
  <cellStyleXfs count="7">
    <xf numFmtId="0" fontId="0" fillId="0" borderId="0"/>
    <xf numFmtId="0" fontId="2" fillId="0" borderId="0" applyNumberForma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8" fillId="3" borderId="4">
      <alignment vertical="top"/>
      <protection locked="0"/>
    </xf>
    <xf numFmtId="0" fontId="1" fillId="0" borderId="0"/>
  </cellStyleXfs>
  <cellXfs count="77">
    <xf numFmtId="0" fontId="0" fillId="0" borderId="0" xfId="0"/>
    <xf numFmtId="0" fontId="4" fillId="0" borderId="1" xfId="2" applyFont="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4" fillId="0" borderId="1" xfId="2" applyFont="1" applyBorder="1" applyAlignment="1">
      <alignment horizontal="center" vertical="center" wrapText="1"/>
    </xf>
    <xf numFmtId="0" fontId="4" fillId="0" borderId="0" xfId="2" applyFont="1" applyAlignment="1">
      <alignment vertical="top"/>
    </xf>
    <xf numFmtId="0" fontId="3" fillId="2" borderId="1" xfId="2" applyFont="1" applyFill="1" applyBorder="1" applyAlignment="1">
      <alignment horizontal="center" vertical="top"/>
    </xf>
    <xf numFmtId="0" fontId="3" fillId="2" borderId="1" xfId="2" applyFont="1" applyFill="1" applyBorder="1" applyAlignment="1">
      <alignment horizontal="center" vertical="top" wrapText="1"/>
    </xf>
    <xf numFmtId="0" fontId="4" fillId="0" borderId="1" xfId="2" applyFont="1" applyBorder="1" applyAlignment="1">
      <alignment horizontal="center" vertical="top"/>
    </xf>
    <xf numFmtId="0" fontId="5" fillId="2" borderId="1" xfId="2" applyFont="1" applyFill="1" applyBorder="1" applyAlignment="1">
      <alignment horizontal="left" vertical="top" wrapText="1"/>
    </xf>
    <xf numFmtId="0" fontId="3" fillId="0" borderId="1" xfId="2" applyFont="1" applyBorder="1" applyAlignment="1">
      <alignment vertical="top"/>
    </xf>
    <xf numFmtId="0" fontId="7" fillId="0" borderId="1" xfId="1" applyFont="1" applyBorder="1" applyAlignment="1">
      <alignment vertical="top"/>
    </xf>
    <xf numFmtId="0" fontId="4" fillId="0" borderId="0" xfId="2" applyFont="1" applyAlignment="1">
      <alignment vertical="center"/>
    </xf>
    <xf numFmtId="43" fontId="4" fillId="0" borderId="0" xfId="3" applyFont="1" applyAlignment="1">
      <alignment vertical="center"/>
    </xf>
    <xf numFmtId="166" fontId="4" fillId="0" borderId="1" xfId="3" applyNumberFormat="1" applyFont="1" applyBorder="1" applyAlignment="1">
      <alignment horizontal="center" vertical="center"/>
    </xf>
    <xf numFmtId="167" fontId="3" fillId="0" borderId="1" xfId="2" applyNumberFormat="1" applyFont="1" applyBorder="1" applyAlignment="1">
      <alignment horizontal="center" vertical="top"/>
    </xf>
    <xf numFmtId="43" fontId="4" fillId="0" borderId="0" xfId="3" applyFont="1" applyAlignment="1">
      <alignment vertical="top"/>
    </xf>
    <xf numFmtId="0" fontId="4" fillId="2" borderId="1" xfId="0" applyFont="1" applyFill="1" applyBorder="1" applyAlignment="1">
      <alignment vertical="top" wrapText="1"/>
    </xf>
    <xf numFmtId="0" fontId="5" fillId="2" borderId="1" xfId="0" applyFont="1" applyFill="1" applyBorder="1" applyAlignment="1">
      <alignment vertical="top" wrapText="1"/>
    </xf>
    <xf numFmtId="2" fontId="4" fillId="2" borderId="1" xfId="0" applyNumberFormat="1" applyFont="1" applyFill="1" applyBorder="1" applyAlignment="1">
      <alignment horizontal="center" vertical="center"/>
    </xf>
    <xf numFmtId="0" fontId="3" fillId="0" borderId="1" xfId="2" applyFont="1" applyBorder="1" applyAlignment="1">
      <alignment horizontal="center" vertical="top"/>
    </xf>
    <xf numFmtId="43" fontId="4" fillId="0" borderId="1" xfId="3" applyFont="1" applyBorder="1" applyAlignment="1">
      <alignment horizontal="center" vertical="center"/>
    </xf>
    <xf numFmtId="0" fontId="4" fillId="0" borderId="1" xfId="2" applyFont="1" applyBorder="1" applyAlignment="1">
      <alignment vertical="center" wrapText="1"/>
    </xf>
    <xf numFmtId="0" fontId="10" fillId="0" borderId="0" xfId="0" applyFont="1"/>
    <xf numFmtId="0" fontId="10" fillId="0" borderId="1" xfId="0" applyFont="1" applyBorder="1" applyAlignment="1">
      <alignment horizontal="center"/>
    </xf>
    <xf numFmtId="0" fontId="10" fillId="0" borderId="0" xfId="0" applyFont="1" applyAlignment="1">
      <alignment horizont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0" fillId="2" borderId="1" xfId="0" applyFont="1" applyFill="1" applyBorder="1" applyAlignment="1">
      <alignment horizontal="center" vertical="center"/>
    </xf>
    <xf numFmtId="168" fontId="10" fillId="2" borderId="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165" fontId="10" fillId="2" borderId="1" xfId="0" applyNumberFormat="1" applyFont="1" applyFill="1" applyBorder="1" applyAlignment="1">
      <alignment horizontal="center" vertical="center"/>
    </xf>
    <xf numFmtId="2" fontId="10" fillId="2" borderId="1" xfId="0" applyNumberFormat="1" applyFont="1" applyFill="1" applyBorder="1" applyAlignment="1">
      <alignment horizontal="center" vertical="center"/>
    </xf>
    <xf numFmtId="0" fontId="10" fillId="0" borderId="0" xfId="0" applyFont="1" applyAlignment="1">
      <alignment vertical="center"/>
    </xf>
    <xf numFmtId="0" fontId="10" fillId="2" borderId="1" xfId="0" applyFont="1" applyFill="1" applyBorder="1" applyAlignment="1">
      <alignment horizontal="center" vertical="center" wrapText="1"/>
    </xf>
    <xf numFmtId="165" fontId="9" fillId="0" borderId="1" xfId="0" applyNumberFormat="1" applyFont="1" applyBorder="1" applyAlignment="1">
      <alignment horizontal="center"/>
    </xf>
    <xf numFmtId="0" fontId="9" fillId="0" borderId="1" xfId="0" applyFont="1" applyBorder="1" applyAlignment="1">
      <alignment horizontal="center"/>
    </xf>
    <xf numFmtId="43" fontId="13" fillId="0" borderId="0" xfId="3" applyFont="1"/>
    <xf numFmtId="0" fontId="13" fillId="0" borderId="0" xfId="0" applyFont="1"/>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3" fillId="2" borderId="1" xfId="0" applyFont="1" applyFill="1" applyBorder="1" applyAlignment="1">
      <alignment horizontal="center" vertical="center"/>
    </xf>
    <xf numFmtId="168" fontId="13" fillId="2" borderId="1" xfId="0" applyNumberFormat="1" applyFont="1" applyFill="1" applyBorder="1" applyAlignment="1">
      <alignment horizontal="center" vertical="center"/>
    </xf>
    <xf numFmtId="0" fontId="14" fillId="2" borderId="1" xfId="0" applyFont="1" applyFill="1" applyBorder="1" applyAlignment="1">
      <alignment horizontal="center" vertical="center" wrapText="1"/>
    </xf>
    <xf numFmtId="165" fontId="13" fillId="2" borderId="1" xfId="0" applyNumberFormat="1" applyFont="1" applyFill="1" applyBorder="1" applyAlignment="1">
      <alignment horizontal="center" vertical="center"/>
    </xf>
    <xf numFmtId="2" fontId="13" fillId="2" borderId="1" xfId="0" applyNumberFormat="1" applyFont="1" applyFill="1" applyBorder="1" applyAlignment="1">
      <alignment horizontal="center" vertical="center"/>
    </xf>
    <xf numFmtId="43" fontId="13" fillId="0" borderId="0" xfId="3" applyFont="1" applyAlignment="1">
      <alignment vertical="center"/>
    </xf>
    <xf numFmtId="0" fontId="13" fillId="0" borderId="0" xfId="0" applyFont="1" applyAlignment="1">
      <alignment vertical="center"/>
    </xf>
    <xf numFmtId="0" fontId="13" fillId="0" borderId="1" xfId="0" applyFont="1" applyBorder="1" applyAlignment="1">
      <alignment horizontal="center" vertical="center"/>
    </xf>
    <xf numFmtId="168" fontId="13"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2" fontId="13" fillId="0" borderId="1" xfId="0" applyNumberFormat="1" applyFont="1" applyBorder="1" applyAlignment="1">
      <alignment horizontal="center" vertical="center"/>
    </xf>
    <xf numFmtId="0" fontId="13" fillId="0" borderId="1" xfId="0" applyFont="1" applyBorder="1" applyAlignment="1">
      <alignment horizontal="center"/>
    </xf>
    <xf numFmtId="0" fontId="12" fillId="0" borderId="1" xfId="0" applyFont="1" applyBorder="1" applyAlignment="1">
      <alignment horizontal="center"/>
    </xf>
    <xf numFmtId="165" fontId="12" fillId="0" borderId="1" xfId="0" applyNumberFormat="1" applyFont="1" applyBorder="1" applyAlignment="1">
      <alignment horizontal="center"/>
    </xf>
    <xf numFmtId="2" fontId="12" fillId="0" borderId="1" xfId="0" applyNumberFormat="1" applyFont="1" applyBorder="1" applyAlignment="1">
      <alignment horizontal="center"/>
    </xf>
    <xf numFmtId="0" fontId="13" fillId="0" borderId="0" xfId="0" applyFont="1" applyAlignment="1">
      <alignment horizontal="center"/>
    </xf>
    <xf numFmtId="0" fontId="13" fillId="2" borderId="1" xfId="0" applyFont="1" applyFill="1" applyBorder="1" applyAlignment="1">
      <alignment horizontal="center" vertical="center" wrapText="1"/>
    </xf>
    <xf numFmtId="168" fontId="10" fillId="4" borderId="1" xfId="0" applyNumberFormat="1" applyFont="1" applyFill="1" applyBorder="1" applyAlignment="1">
      <alignment horizontal="center" vertical="center"/>
    </xf>
    <xf numFmtId="168" fontId="10" fillId="5" borderId="1" xfId="0" applyNumberFormat="1" applyFont="1" applyFill="1" applyBorder="1" applyAlignment="1">
      <alignment horizontal="center" vertical="center"/>
    </xf>
    <xf numFmtId="166" fontId="10" fillId="0" borderId="0" xfId="0" applyNumberFormat="1" applyFont="1" applyAlignment="1">
      <alignment horizontal="center"/>
    </xf>
    <xf numFmtId="165" fontId="10" fillId="0" borderId="0" xfId="0" applyNumberFormat="1" applyFont="1" applyAlignment="1">
      <alignment horizontal="center"/>
    </xf>
    <xf numFmtId="0" fontId="9" fillId="6" borderId="1" xfId="0" applyFont="1" applyFill="1" applyBorder="1" applyAlignment="1">
      <alignment horizontal="center" vertical="center"/>
    </xf>
    <xf numFmtId="168" fontId="11" fillId="6" borderId="1" xfId="0" applyNumberFormat="1" applyFont="1" applyFill="1" applyBorder="1" applyAlignment="1">
      <alignment horizontal="center" vertical="center" wrapText="1"/>
    </xf>
    <xf numFmtId="166" fontId="11" fillId="6" borderId="1" xfId="3" applyNumberFormat="1" applyFont="1" applyFill="1" applyBorder="1" applyAlignment="1">
      <alignment horizontal="center" vertical="center" wrapText="1"/>
    </xf>
    <xf numFmtId="166" fontId="9" fillId="6" borderId="1" xfId="3" applyNumberFormat="1" applyFont="1" applyFill="1" applyBorder="1" applyAlignment="1">
      <alignment horizontal="center"/>
    </xf>
    <xf numFmtId="0" fontId="10" fillId="6" borderId="0" xfId="0" applyFont="1" applyFill="1" applyAlignment="1">
      <alignment horizontal="center"/>
    </xf>
    <xf numFmtId="168" fontId="14" fillId="0" borderId="1" xfId="0" applyNumberFormat="1" applyFont="1" applyBorder="1" applyAlignment="1">
      <alignment horizontal="center" vertical="center" wrapText="1"/>
    </xf>
    <xf numFmtId="168" fontId="13" fillId="4" borderId="1" xfId="0" applyNumberFormat="1" applyFont="1" applyFill="1" applyBorder="1" applyAlignment="1">
      <alignment horizontal="center" vertical="center"/>
    </xf>
    <xf numFmtId="168" fontId="14" fillId="2" borderId="1" xfId="0" applyNumberFormat="1" applyFont="1" applyFill="1" applyBorder="1" applyAlignment="1">
      <alignment horizontal="center" vertical="center" wrapText="1"/>
    </xf>
    <xf numFmtId="1" fontId="14" fillId="2" borderId="1" xfId="0" applyNumberFormat="1" applyFont="1" applyFill="1" applyBorder="1" applyAlignment="1">
      <alignment horizontal="center" vertical="center" wrapText="1"/>
    </xf>
    <xf numFmtId="1" fontId="12" fillId="0" borderId="1" xfId="0" applyNumberFormat="1" applyFont="1" applyBorder="1" applyAlignment="1">
      <alignment horizontal="center"/>
    </xf>
    <xf numFmtId="0" fontId="3" fillId="0" borderId="1" xfId="2" applyFont="1" applyBorder="1" applyAlignment="1">
      <alignment horizontal="center" vertical="top"/>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cellXfs>
  <cellStyles count="7">
    <cellStyle name="Calculation 15 5 5" xfId="5" xr:uid="{0F16C721-8149-44B5-9968-700F3E429733}"/>
    <cellStyle name="Comma" xfId="3" builtinId="3"/>
    <cellStyle name="Comma 10 2" xfId="4" xr:uid="{AB7D1867-7019-40CC-9C01-B9185BEBA8ED}"/>
    <cellStyle name="Hyperlink" xfId="1" builtinId="8"/>
    <cellStyle name="Normal" xfId="0" builtinId="0"/>
    <cellStyle name="Normal 2" xfId="2" xr:uid="{44D60AC7-2557-4AF3-856A-4CA25676C27D}"/>
    <cellStyle name="Normal 3" xfId="6" xr:uid="{0D4066D9-866A-417C-A896-E59DD11CD79D}"/>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ST@18%25%20R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CBEA8-3E5A-4988-ADA0-97E50F3F6609}">
  <dimension ref="A1:M10"/>
  <sheetViews>
    <sheetView view="pageBreakPreview" topLeftCell="A7" zoomScale="70" zoomScaleNormal="70" zoomScaleSheetLayoutView="70" workbookViewId="0">
      <selection activeCell="B14" sqref="B14"/>
    </sheetView>
  </sheetViews>
  <sheetFormatPr defaultColWidth="8.81640625" defaultRowHeight="21.5" x14ac:dyDescent="0.35"/>
  <cols>
    <col min="1" max="1" width="9" style="5" bestFit="1" customWidth="1"/>
    <col min="2" max="2" width="126.81640625" style="5" customWidth="1"/>
    <col min="3" max="3" width="11.26953125" style="5" customWidth="1"/>
    <col min="4" max="5" width="11.1796875" style="5" customWidth="1"/>
    <col min="6" max="6" width="16.81640625" style="5" bestFit="1" customWidth="1"/>
    <col min="7" max="7" width="18.54296875" style="5" customWidth="1"/>
    <col min="8" max="8" width="13.1796875" style="12" customWidth="1"/>
    <col min="9" max="9" width="14.81640625" style="16" customWidth="1"/>
    <col min="10" max="16384" width="8.81640625" style="5"/>
  </cols>
  <sheetData>
    <row r="1" spans="1:13" x14ac:dyDescent="0.35">
      <c r="A1" s="72" t="s">
        <v>38</v>
      </c>
      <c r="B1" s="72"/>
      <c r="C1" s="72"/>
      <c r="D1" s="72"/>
      <c r="E1" s="72"/>
      <c r="F1" s="72"/>
      <c r="G1" s="72"/>
    </row>
    <row r="2" spans="1:13" x14ac:dyDescent="0.35">
      <c r="A2" s="72" t="s">
        <v>0</v>
      </c>
      <c r="B2" s="72"/>
      <c r="C2" s="72"/>
      <c r="D2" s="72"/>
      <c r="E2" s="72"/>
      <c r="F2" s="72"/>
      <c r="G2" s="72"/>
    </row>
    <row r="3" spans="1:13" x14ac:dyDescent="0.35">
      <c r="A3" s="20" t="s">
        <v>1</v>
      </c>
      <c r="B3" s="20" t="s">
        <v>2</v>
      </c>
      <c r="C3" s="6" t="s">
        <v>3</v>
      </c>
      <c r="D3" s="6" t="s">
        <v>4</v>
      </c>
      <c r="E3" s="7" t="s">
        <v>5</v>
      </c>
      <c r="F3" s="7" t="s">
        <v>6</v>
      </c>
      <c r="G3" s="6" t="s">
        <v>7</v>
      </c>
    </row>
    <row r="4" spans="1:13" ht="200" x14ac:dyDescent="0.35">
      <c r="A4" s="8">
        <v>1</v>
      </c>
      <c r="B4" s="9" t="s">
        <v>8</v>
      </c>
      <c r="C4" s="1" t="s">
        <v>9</v>
      </c>
      <c r="D4" s="1"/>
      <c r="E4" s="14">
        <f>'M_sheet (PKG-1 BC)'!K38+'M_sheet (PKG-2 BC)'!K28</f>
        <v>99155</v>
      </c>
      <c r="F4" s="14">
        <f>D4*E4</f>
        <v>0</v>
      </c>
      <c r="G4" s="1"/>
      <c r="I4" s="13"/>
      <c r="K4" s="12"/>
      <c r="L4" s="12"/>
      <c r="M4" s="12"/>
    </row>
    <row r="5" spans="1:13" ht="240" x14ac:dyDescent="0.35">
      <c r="A5" s="8">
        <v>2</v>
      </c>
      <c r="B5" s="18" t="s">
        <v>11</v>
      </c>
      <c r="C5" s="2" t="s">
        <v>10</v>
      </c>
      <c r="D5" s="19"/>
      <c r="E5" s="14">
        <f>'M_sheet (PKG-1 BC)'!L38+'M_sheet (PKG-2 BC)'!L28</f>
        <v>99155</v>
      </c>
      <c r="F5" s="14">
        <f t="shared" ref="F5:F7" si="0">D5*E5</f>
        <v>0</v>
      </c>
      <c r="G5" s="4"/>
      <c r="H5" s="13"/>
      <c r="I5" s="13"/>
    </row>
    <row r="6" spans="1:13" ht="236.5" x14ac:dyDescent="0.35">
      <c r="A6" s="8">
        <v>3</v>
      </c>
      <c r="B6" s="22" t="s">
        <v>12</v>
      </c>
      <c r="C6" s="3" t="s">
        <v>13</v>
      </c>
      <c r="D6" s="19"/>
      <c r="E6" s="14">
        <f>E7*3%</f>
        <v>118.98599999999999</v>
      </c>
      <c r="F6" s="14">
        <f t="shared" si="0"/>
        <v>0</v>
      </c>
      <c r="G6" s="4"/>
      <c r="H6" s="13"/>
      <c r="I6" s="13"/>
    </row>
    <row r="7" spans="1:13" ht="258" x14ac:dyDescent="0.35">
      <c r="A7" s="8">
        <v>4</v>
      </c>
      <c r="B7" s="17" t="s">
        <v>14</v>
      </c>
      <c r="C7" s="3" t="s">
        <v>13</v>
      </c>
      <c r="D7" s="1"/>
      <c r="E7" s="21">
        <f>'M_sheet (PKG-1 BC)'!M38+'M_sheet (PKG-2 BC)'!M28</f>
        <v>3966.2</v>
      </c>
      <c r="F7" s="14">
        <f t="shared" si="0"/>
        <v>0</v>
      </c>
      <c r="G7" s="4"/>
      <c r="H7" s="13"/>
      <c r="I7" s="13"/>
    </row>
    <row r="8" spans="1:13" x14ac:dyDescent="0.35">
      <c r="A8" s="8"/>
      <c r="B8" s="10" t="s">
        <v>15</v>
      </c>
      <c r="C8" s="10"/>
      <c r="D8" s="10"/>
      <c r="E8" s="10"/>
      <c r="F8" s="15">
        <f>SUM(F4:F7)</f>
        <v>0</v>
      </c>
      <c r="G8" s="1"/>
      <c r="I8" s="15"/>
    </row>
    <row r="9" spans="1:13" x14ac:dyDescent="0.35">
      <c r="A9" s="8"/>
      <c r="B9" s="11" t="s">
        <v>16</v>
      </c>
      <c r="C9" s="10"/>
      <c r="D9" s="10"/>
      <c r="E9" s="10"/>
      <c r="F9" s="15">
        <f>F8*18%</f>
        <v>0</v>
      </c>
      <c r="G9" s="8"/>
    </row>
    <row r="10" spans="1:13" x14ac:dyDescent="0.35">
      <c r="A10" s="8"/>
      <c r="B10" s="10" t="s">
        <v>17</v>
      </c>
      <c r="C10" s="10"/>
      <c r="D10" s="10"/>
      <c r="E10" s="10"/>
      <c r="F10" s="15">
        <f>F8+F9</f>
        <v>0</v>
      </c>
      <c r="G10" s="8"/>
    </row>
  </sheetData>
  <mergeCells count="2">
    <mergeCell ref="A1:G1"/>
    <mergeCell ref="A2:G2"/>
  </mergeCells>
  <hyperlinks>
    <hyperlink ref="B9" r:id="rId1" xr:uid="{35ED1F95-8BE2-4AFB-A953-2C7B7A67D934}"/>
  </hyperlinks>
  <pageMargins left="0.7" right="0.7" top="0.75" bottom="0.75" header="0.3" footer="0.3"/>
  <pageSetup paperSize="9" scale="4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66A1-DF84-4EBA-8592-788B3F29247C}">
  <dimension ref="A1:P40"/>
  <sheetViews>
    <sheetView zoomScale="80" zoomScaleNormal="80" zoomScaleSheetLayoutView="110" workbookViewId="0">
      <pane xSplit="3" ySplit="2" topLeftCell="D31" activePane="bottomRight" state="frozen"/>
      <selection pane="topRight" activeCell="D1" sqref="D1"/>
      <selection pane="bottomLeft" activeCell="A3" sqref="A3"/>
      <selection pane="bottomRight" activeCell="M45" sqref="M45"/>
    </sheetView>
  </sheetViews>
  <sheetFormatPr defaultColWidth="8.7265625" defaultRowHeight="17" x14ac:dyDescent="0.7"/>
  <cols>
    <col min="1" max="1" width="4.453125" style="25" bestFit="1" customWidth="1"/>
    <col min="2" max="3" width="10.1796875" style="25" hidden="1" customWidth="1"/>
    <col min="4" max="4" width="9.1796875" style="25"/>
    <col min="5" max="7" width="8.7265625" style="66"/>
    <col min="8" max="9" width="9.1796875" style="25"/>
    <col min="10" max="10" width="9.54296875" style="25" customWidth="1"/>
    <col min="11" max="12" width="12.453125" style="25" customWidth="1"/>
    <col min="13" max="13" width="13.453125" style="25" customWidth="1"/>
    <col min="14" max="14" width="26.54296875" style="25" customWidth="1"/>
    <col min="15" max="16384" width="8.7265625" style="23"/>
  </cols>
  <sheetData>
    <row r="1" spans="1:16" x14ac:dyDescent="0.7">
      <c r="A1" s="73" t="s">
        <v>19</v>
      </c>
      <c r="B1" s="74"/>
      <c r="C1" s="74"/>
      <c r="D1" s="74"/>
      <c r="E1" s="74"/>
      <c r="F1" s="74"/>
      <c r="G1" s="74"/>
      <c r="H1" s="74"/>
      <c r="I1" s="74"/>
      <c r="J1" s="74"/>
      <c r="K1" s="74"/>
      <c r="L1" s="74"/>
      <c r="M1" s="74"/>
      <c r="N1" s="74"/>
    </row>
    <row r="2" spans="1:16" ht="34" x14ac:dyDescent="0.7">
      <c r="A2" s="26" t="s">
        <v>20</v>
      </c>
      <c r="B2" s="26" t="s">
        <v>21</v>
      </c>
      <c r="C2" s="26" t="s">
        <v>22</v>
      </c>
      <c r="D2" s="26" t="s">
        <v>23</v>
      </c>
      <c r="E2" s="62" t="s">
        <v>21</v>
      </c>
      <c r="F2" s="62" t="s">
        <v>22</v>
      </c>
      <c r="G2" s="62" t="s">
        <v>18</v>
      </c>
      <c r="H2" s="26" t="s">
        <v>24</v>
      </c>
      <c r="I2" s="26" t="s">
        <v>25</v>
      </c>
      <c r="J2" s="26" t="s">
        <v>26</v>
      </c>
      <c r="K2" s="27" t="s">
        <v>27</v>
      </c>
      <c r="L2" s="27" t="s">
        <v>28</v>
      </c>
      <c r="M2" s="26" t="s">
        <v>29</v>
      </c>
      <c r="N2" s="26" t="s">
        <v>30</v>
      </c>
    </row>
    <row r="3" spans="1:16" ht="34" x14ac:dyDescent="0.7">
      <c r="A3" s="28">
        <v>1</v>
      </c>
      <c r="B3" s="29">
        <v>601200</v>
      </c>
      <c r="C3" s="29">
        <v>601400</v>
      </c>
      <c r="D3" s="30" t="s">
        <v>31</v>
      </c>
      <c r="E3" s="63">
        <v>601200</v>
      </c>
      <c r="F3" s="63">
        <v>601400</v>
      </c>
      <c r="G3" s="64">
        <v>200</v>
      </c>
      <c r="H3" s="31">
        <f>G3</f>
        <v>200</v>
      </c>
      <c r="I3" s="32">
        <v>8.75</v>
      </c>
      <c r="J3" s="28">
        <v>0.04</v>
      </c>
      <c r="K3" s="28">
        <f t="shared" ref="K3:K10" si="0">H3*I3</f>
        <v>1750</v>
      </c>
      <c r="L3" s="28">
        <f t="shared" ref="L3:L10" si="1">K3</f>
        <v>1750</v>
      </c>
      <c r="M3" s="32">
        <f t="shared" ref="M3:M10" si="2">J3*K3</f>
        <v>70</v>
      </c>
      <c r="N3" s="34" t="s">
        <v>32</v>
      </c>
    </row>
    <row r="4" spans="1:16" ht="34" x14ac:dyDescent="0.7">
      <c r="A4" s="28">
        <v>2</v>
      </c>
      <c r="B4" s="29">
        <v>601600</v>
      </c>
      <c r="C4" s="29">
        <v>601700</v>
      </c>
      <c r="D4" s="30" t="s">
        <v>31</v>
      </c>
      <c r="E4" s="63">
        <v>601600</v>
      </c>
      <c r="F4" s="63">
        <v>601700</v>
      </c>
      <c r="G4" s="64">
        <v>100</v>
      </c>
      <c r="H4" s="31">
        <f t="shared" ref="H4:H37" si="3">G4</f>
        <v>100</v>
      </c>
      <c r="I4" s="32">
        <v>8.75</v>
      </c>
      <c r="J4" s="28">
        <v>0.04</v>
      </c>
      <c r="K4" s="28">
        <f t="shared" si="0"/>
        <v>875</v>
      </c>
      <c r="L4" s="28">
        <f t="shared" si="1"/>
        <v>875</v>
      </c>
      <c r="M4" s="32">
        <f t="shared" si="2"/>
        <v>35</v>
      </c>
      <c r="N4" s="34" t="s">
        <v>32</v>
      </c>
    </row>
    <row r="5" spans="1:16" ht="34" x14ac:dyDescent="0.7">
      <c r="A5" s="28">
        <v>3</v>
      </c>
      <c r="B5" s="29">
        <v>601900</v>
      </c>
      <c r="C5" s="29">
        <v>602000</v>
      </c>
      <c r="D5" s="30" t="s">
        <v>31</v>
      </c>
      <c r="E5" s="63">
        <v>601900</v>
      </c>
      <c r="F5" s="63">
        <v>602000</v>
      </c>
      <c r="G5" s="64">
        <v>100</v>
      </c>
      <c r="H5" s="31">
        <f t="shared" si="3"/>
        <v>100</v>
      </c>
      <c r="I5" s="32">
        <v>8.75</v>
      </c>
      <c r="J5" s="28">
        <v>0.04</v>
      </c>
      <c r="K5" s="28">
        <f t="shared" si="0"/>
        <v>875</v>
      </c>
      <c r="L5" s="28">
        <f t="shared" si="1"/>
        <v>875</v>
      </c>
      <c r="M5" s="32">
        <f t="shared" si="2"/>
        <v>35</v>
      </c>
      <c r="N5" s="34" t="s">
        <v>32</v>
      </c>
    </row>
    <row r="6" spans="1:16" s="33" customFormat="1" x14ac:dyDescent="0.7">
      <c r="A6" s="28">
        <v>4</v>
      </c>
      <c r="B6" s="58">
        <v>602730</v>
      </c>
      <c r="C6" s="58">
        <v>602780</v>
      </c>
      <c r="D6" s="30" t="s">
        <v>33</v>
      </c>
      <c r="E6" s="63">
        <v>602730</v>
      </c>
      <c r="F6" s="63">
        <v>602850</v>
      </c>
      <c r="G6" s="64">
        <v>120</v>
      </c>
      <c r="H6" s="31">
        <f t="shared" si="3"/>
        <v>120</v>
      </c>
      <c r="I6" s="32">
        <v>8.75</v>
      </c>
      <c r="J6" s="31">
        <v>0.04</v>
      </c>
      <c r="K6" s="28">
        <f t="shared" si="0"/>
        <v>1050</v>
      </c>
      <c r="L6" s="28">
        <f t="shared" si="1"/>
        <v>1050</v>
      </c>
      <c r="M6" s="32">
        <f t="shared" si="2"/>
        <v>42</v>
      </c>
      <c r="N6" s="28" t="s">
        <v>34</v>
      </c>
      <c r="O6" s="23"/>
      <c r="P6" s="23"/>
    </row>
    <row r="7" spans="1:16" s="33" customFormat="1" x14ac:dyDescent="0.7">
      <c r="A7" s="28">
        <v>9</v>
      </c>
      <c r="B7" s="29">
        <v>610380</v>
      </c>
      <c r="C7" s="29">
        <v>610500</v>
      </c>
      <c r="D7" s="30" t="s">
        <v>33</v>
      </c>
      <c r="E7" s="63">
        <v>610380</v>
      </c>
      <c r="F7" s="63">
        <v>610500</v>
      </c>
      <c r="G7" s="64">
        <v>120</v>
      </c>
      <c r="H7" s="31">
        <f t="shared" si="3"/>
        <v>120</v>
      </c>
      <c r="I7" s="32">
        <v>8.75</v>
      </c>
      <c r="J7" s="31">
        <v>0.04</v>
      </c>
      <c r="K7" s="28">
        <f t="shared" si="0"/>
        <v>1050</v>
      </c>
      <c r="L7" s="28">
        <f t="shared" si="1"/>
        <v>1050</v>
      </c>
      <c r="M7" s="32">
        <f t="shared" si="2"/>
        <v>42</v>
      </c>
      <c r="N7" s="28" t="s">
        <v>35</v>
      </c>
      <c r="O7" s="23"/>
      <c r="P7" s="23"/>
    </row>
    <row r="8" spans="1:16" s="33" customFormat="1" ht="34" x14ac:dyDescent="0.7">
      <c r="A8" s="28">
        <v>10</v>
      </c>
      <c r="B8" s="29">
        <v>610650</v>
      </c>
      <c r="C8" s="29">
        <v>610750</v>
      </c>
      <c r="D8" s="30" t="s">
        <v>33</v>
      </c>
      <c r="E8" s="63">
        <v>610650</v>
      </c>
      <c r="F8" s="63">
        <v>610750</v>
      </c>
      <c r="G8" s="64">
        <v>100</v>
      </c>
      <c r="H8" s="31">
        <f t="shared" si="3"/>
        <v>100</v>
      </c>
      <c r="I8" s="32">
        <v>8.75</v>
      </c>
      <c r="J8" s="31">
        <v>0.04</v>
      </c>
      <c r="K8" s="28">
        <f t="shared" si="0"/>
        <v>875</v>
      </c>
      <c r="L8" s="28">
        <f t="shared" si="1"/>
        <v>875</v>
      </c>
      <c r="M8" s="32">
        <f t="shared" si="2"/>
        <v>35</v>
      </c>
      <c r="N8" s="34" t="s">
        <v>36</v>
      </c>
      <c r="O8" s="23"/>
      <c r="P8" s="23"/>
    </row>
    <row r="9" spans="1:16" s="33" customFormat="1" ht="34" x14ac:dyDescent="0.7">
      <c r="A9" s="28">
        <v>11</v>
      </c>
      <c r="B9" s="29">
        <v>614400</v>
      </c>
      <c r="C9" s="29">
        <v>614500</v>
      </c>
      <c r="D9" s="30" t="s">
        <v>33</v>
      </c>
      <c r="E9" s="63">
        <v>614400</v>
      </c>
      <c r="F9" s="63">
        <v>614500</v>
      </c>
      <c r="G9" s="64">
        <v>100</v>
      </c>
      <c r="H9" s="31">
        <f t="shared" si="3"/>
        <v>100</v>
      </c>
      <c r="I9" s="32">
        <v>8.75</v>
      </c>
      <c r="J9" s="31">
        <v>0.04</v>
      </c>
      <c r="K9" s="28">
        <f t="shared" si="0"/>
        <v>875</v>
      </c>
      <c r="L9" s="28">
        <f t="shared" si="1"/>
        <v>875</v>
      </c>
      <c r="M9" s="32">
        <f t="shared" si="2"/>
        <v>35</v>
      </c>
      <c r="N9" s="34" t="s">
        <v>36</v>
      </c>
      <c r="O9" s="23"/>
      <c r="P9" s="23"/>
    </row>
    <row r="10" spans="1:16" s="33" customFormat="1" ht="34" x14ac:dyDescent="0.7">
      <c r="A10" s="28">
        <v>12</v>
      </c>
      <c r="B10" s="29">
        <v>616700</v>
      </c>
      <c r="C10" s="29">
        <v>616800</v>
      </c>
      <c r="D10" s="30" t="s">
        <v>33</v>
      </c>
      <c r="E10" s="63">
        <v>616700</v>
      </c>
      <c r="F10" s="63">
        <v>616800</v>
      </c>
      <c r="G10" s="64">
        <v>100</v>
      </c>
      <c r="H10" s="31">
        <f t="shared" si="3"/>
        <v>100</v>
      </c>
      <c r="I10" s="32">
        <v>8.75</v>
      </c>
      <c r="J10" s="31">
        <v>0.04</v>
      </c>
      <c r="K10" s="28">
        <f t="shared" si="0"/>
        <v>875</v>
      </c>
      <c r="L10" s="28">
        <f t="shared" si="1"/>
        <v>875</v>
      </c>
      <c r="M10" s="32">
        <f t="shared" si="2"/>
        <v>35</v>
      </c>
      <c r="N10" s="34" t="s">
        <v>32</v>
      </c>
      <c r="O10" s="23"/>
      <c r="P10" s="23"/>
    </row>
    <row r="11" spans="1:16" s="33" customFormat="1" x14ac:dyDescent="0.7">
      <c r="A11" s="28">
        <v>13</v>
      </c>
      <c r="B11" s="29">
        <v>618700</v>
      </c>
      <c r="C11" s="29">
        <v>618800</v>
      </c>
      <c r="D11" s="30" t="s">
        <v>31</v>
      </c>
      <c r="E11" s="63">
        <v>618700</v>
      </c>
      <c r="F11" s="63">
        <v>618800</v>
      </c>
      <c r="G11" s="64">
        <v>100</v>
      </c>
      <c r="H11" s="31">
        <f t="shared" si="3"/>
        <v>100</v>
      </c>
      <c r="I11" s="32">
        <v>8.75</v>
      </c>
      <c r="J11" s="31"/>
      <c r="K11" s="28"/>
      <c r="L11" s="28"/>
      <c r="M11" s="32"/>
      <c r="N11" s="34"/>
      <c r="O11" s="23"/>
      <c r="P11" s="23"/>
    </row>
    <row r="12" spans="1:16" s="33" customFormat="1" x14ac:dyDescent="0.7">
      <c r="A12" s="28">
        <v>14</v>
      </c>
      <c r="B12" s="29">
        <v>619050</v>
      </c>
      <c r="C12" s="29">
        <v>619150</v>
      </c>
      <c r="D12" s="30" t="s">
        <v>31</v>
      </c>
      <c r="E12" s="63">
        <v>619050</v>
      </c>
      <c r="F12" s="63">
        <v>619150</v>
      </c>
      <c r="G12" s="64">
        <v>100</v>
      </c>
      <c r="H12" s="31">
        <f t="shared" si="3"/>
        <v>100</v>
      </c>
      <c r="I12" s="32">
        <v>8.75</v>
      </c>
      <c r="J12" s="28">
        <v>0.04</v>
      </c>
      <c r="K12" s="28">
        <f t="shared" ref="K12:K27" si="4">H12*I12</f>
        <v>875</v>
      </c>
      <c r="L12" s="28">
        <f t="shared" ref="L12:L27" si="5">K12</f>
        <v>875</v>
      </c>
      <c r="M12" s="32">
        <f t="shared" ref="M12:M27" si="6">J12*K12</f>
        <v>35</v>
      </c>
      <c r="N12" s="28" t="s">
        <v>35</v>
      </c>
      <c r="O12" s="23"/>
      <c r="P12" s="23"/>
    </row>
    <row r="13" spans="1:16" s="33" customFormat="1" ht="34" x14ac:dyDescent="0.7">
      <c r="A13" s="28">
        <v>15</v>
      </c>
      <c r="B13" s="29">
        <v>619650</v>
      </c>
      <c r="C13" s="29">
        <v>619700</v>
      </c>
      <c r="D13" s="30" t="s">
        <v>31</v>
      </c>
      <c r="E13" s="63">
        <v>619650</v>
      </c>
      <c r="F13" s="63">
        <v>619700</v>
      </c>
      <c r="G13" s="64">
        <v>50</v>
      </c>
      <c r="H13" s="31">
        <f t="shared" si="3"/>
        <v>50</v>
      </c>
      <c r="I13" s="32">
        <v>8.75</v>
      </c>
      <c r="J13" s="28">
        <v>0.04</v>
      </c>
      <c r="K13" s="28">
        <f t="shared" si="4"/>
        <v>437.5</v>
      </c>
      <c r="L13" s="28">
        <f t="shared" si="5"/>
        <v>437.5</v>
      </c>
      <c r="M13" s="32">
        <f t="shared" si="6"/>
        <v>17.5</v>
      </c>
      <c r="N13" s="34" t="s">
        <v>32</v>
      </c>
      <c r="O13" s="23"/>
      <c r="P13" s="23"/>
    </row>
    <row r="14" spans="1:16" s="33" customFormat="1" ht="34" x14ac:dyDescent="0.7">
      <c r="A14" s="28">
        <v>16</v>
      </c>
      <c r="B14" s="29">
        <v>620600</v>
      </c>
      <c r="C14" s="29">
        <v>620650</v>
      </c>
      <c r="D14" s="30" t="s">
        <v>33</v>
      </c>
      <c r="E14" s="63">
        <v>620600</v>
      </c>
      <c r="F14" s="63">
        <v>620650</v>
      </c>
      <c r="G14" s="64">
        <v>50</v>
      </c>
      <c r="H14" s="31">
        <f t="shared" si="3"/>
        <v>50</v>
      </c>
      <c r="I14" s="32">
        <v>8.75</v>
      </c>
      <c r="J14" s="31">
        <v>0.04</v>
      </c>
      <c r="K14" s="28">
        <f t="shared" si="4"/>
        <v>437.5</v>
      </c>
      <c r="L14" s="28">
        <f t="shared" si="5"/>
        <v>437.5</v>
      </c>
      <c r="M14" s="32">
        <f t="shared" si="6"/>
        <v>17.5</v>
      </c>
      <c r="N14" s="34" t="s">
        <v>36</v>
      </c>
      <c r="O14" s="23"/>
      <c r="P14" s="23"/>
    </row>
    <row r="15" spans="1:16" s="33" customFormat="1" x14ac:dyDescent="0.7">
      <c r="A15" s="28">
        <v>17</v>
      </c>
      <c r="B15" s="29">
        <v>620800</v>
      </c>
      <c r="C15" s="29">
        <v>620950</v>
      </c>
      <c r="D15" s="30" t="s">
        <v>33</v>
      </c>
      <c r="E15" s="63">
        <v>620800</v>
      </c>
      <c r="F15" s="63">
        <v>620950</v>
      </c>
      <c r="G15" s="64">
        <v>150</v>
      </c>
      <c r="H15" s="31">
        <f t="shared" si="3"/>
        <v>150</v>
      </c>
      <c r="I15" s="32">
        <v>8.75</v>
      </c>
      <c r="J15" s="31">
        <v>0.04</v>
      </c>
      <c r="K15" s="28">
        <f t="shared" si="4"/>
        <v>1312.5</v>
      </c>
      <c r="L15" s="28">
        <f t="shared" si="5"/>
        <v>1312.5</v>
      </c>
      <c r="M15" s="32">
        <f t="shared" si="6"/>
        <v>52.5</v>
      </c>
      <c r="N15" s="28" t="s">
        <v>35</v>
      </c>
      <c r="O15" s="23"/>
      <c r="P15" s="23"/>
    </row>
    <row r="16" spans="1:16" s="33" customFormat="1" x14ac:dyDescent="0.7">
      <c r="A16" s="28">
        <v>18</v>
      </c>
      <c r="B16" s="29">
        <v>622100</v>
      </c>
      <c r="C16" s="29">
        <v>622400</v>
      </c>
      <c r="D16" s="30" t="s">
        <v>31</v>
      </c>
      <c r="E16" s="63">
        <v>622100</v>
      </c>
      <c r="F16" s="63">
        <v>622400</v>
      </c>
      <c r="G16" s="64">
        <v>300</v>
      </c>
      <c r="H16" s="31">
        <f t="shared" si="3"/>
        <v>300</v>
      </c>
      <c r="I16" s="32">
        <v>8.75</v>
      </c>
      <c r="J16" s="28">
        <v>0.04</v>
      </c>
      <c r="K16" s="28">
        <f t="shared" si="4"/>
        <v>2625</v>
      </c>
      <c r="L16" s="28">
        <f t="shared" si="5"/>
        <v>2625</v>
      </c>
      <c r="M16" s="32">
        <f t="shared" si="6"/>
        <v>105</v>
      </c>
      <c r="N16" s="28" t="s">
        <v>35</v>
      </c>
      <c r="O16" s="23"/>
      <c r="P16" s="23"/>
    </row>
    <row r="17" spans="1:16" s="33" customFormat="1" x14ac:dyDescent="0.7">
      <c r="A17" s="28">
        <v>19</v>
      </c>
      <c r="B17" s="58">
        <v>622200</v>
      </c>
      <c r="C17" s="58">
        <v>622280</v>
      </c>
      <c r="D17" s="30" t="s">
        <v>31</v>
      </c>
      <c r="E17" s="63">
        <v>622200</v>
      </c>
      <c r="F17" s="63">
        <v>622550</v>
      </c>
      <c r="G17" s="64">
        <v>350</v>
      </c>
      <c r="H17" s="31">
        <f t="shared" si="3"/>
        <v>350</v>
      </c>
      <c r="I17" s="32">
        <v>8.75</v>
      </c>
      <c r="J17" s="28">
        <v>0.04</v>
      </c>
      <c r="K17" s="28">
        <f t="shared" si="4"/>
        <v>3062.5</v>
      </c>
      <c r="L17" s="28">
        <f t="shared" si="5"/>
        <v>3062.5</v>
      </c>
      <c r="M17" s="32">
        <f t="shared" si="6"/>
        <v>122.5</v>
      </c>
      <c r="N17" s="28" t="s">
        <v>35</v>
      </c>
      <c r="O17" s="23"/>
      <c r="P17" s="23"/>
    </row>
    <row r="18" spans="1:16" s="33" customFormat="1" ht="34" x14ac:dyDescent="0.7">
      <c r="A18" s="28">
        <v>21</v>
      </c>
      <c r="B18" s="29">
        <v>624800</v>
      </c>
      <c r="C18" s="29">
        <v>624900</v>
      </c>
      <c r="D18" s="30" t="s">
        <v>31</v>
      </c>
      <c r="E18" s="63">
        <v>624800</v>
      </c>
      <c r="F18" s="63">
        <v>624900</v>
      </c>
      <c r="G18" s="64">
        <v>100</v>
      </c>
      <c r="H18" s="31">
        <f t="shared" si="3"/>
        <v>100</v>
      </c>
      <c r="I18" s="32">
        <v>8.75</v>
      </c>
      <c r="J18" s="28">
        <v>0.04</v>
      </c>
      <c r="K18" s="28">
        <f t="shared" si="4"/>
        <v>875</v>
      </c>
      <c r="L18" s="28">
        <f t="shared" si="5"/>
        <v>875</v>
      </c>
      <c r="M18" s="32">
        <f t="shared" si="6"/>
        <v>35</v>
      </c>
      <c r="N18" s="34" t="s">
        <v>32</v>
      </c>
      <c r="O18" s="23"/>
      <c r="P18" s="23"/>
    </row>
    <row r="19" spans="1:16" s="33" customFormat="1" x14ac:dyDescent="0.7">
      <c r="A19" s="28">
        <v>22</v>
      </c>
      <c r="B19" s="58">
        <v>626800</v>
      </c>
      <c r="C19" s="58">
        <v>627000</v>
      </c>
      <c r="D19" s="30" t="s">
        <v>31</v>
      </c>
      <c r="E19" s="63">
        <v>626800</v>
      </c>
      <c r="F19" s="63">
        <v>627600</v>
      </c>
      <c r="G19" s="64">
        <v>800</v>
      </c>
      <c r="H19" s="31">
        <f t="shared" si="3"/>
        <v>800</v>
      </c>
      <c r="I19" s="32">
        <v>8.75</v>
      </c>
      <c r="J19" s="28">
        <v>0.04</v>
      </c>
      <c r="K19" s="28">
        <f t="shared" si="4"/>
        <v>7000</v>
      </c>
      <c r="L19" s="28">
        <f t="shared" si="5"/>
        <v>7000</v>
      </c>
      <c r="M19" s="32">
        <f t="shared" si="6"/>
        <v>280</v>
      </c>
      <c r="N19" s="28" t="s">
        <v>35</v>
      </c>
      <c r="O19" s="23"/>
      <c r="P19" s="23"/>
    </row>
    <row r="20" spans="1:16" s="33" customFormat="1" x14ac:dyDescent="0.7">
      <c r="A20" s="28">
        <v>27</v>
      </c>
      <c r="B20" s="59">
        <v>627900</v>
      </c>
      <c r="C20" s="59">
        <v>627950</v>
      </c>
      <c r="D20" s="30" t="s">
        <v>33</v>
      </c>
      <c r="E20" s="63">
        <v>627900</v>
      </c>
      <c r="F20" s="63">
        <v>628580</v>
      </c>
      <c r="G20" s="64">
        <v>680</v>
      </c>
      <c r="H20" s="31">
        <f t="shared" si="3"/>
        <v>680</v>
      </c>
      <c r="I20" s="32">
        <v>8.75</v>
      </c>
      <c r="J20" s="31">
        <v>0.04</v>
      </c>
      <c r="K20" s="28">
        <f t="shared" si="4"/>
        <v>5950</v>
      </c>
      <c r="L20" s="28">
        <f t="shared" si="5"/>
        <v>5950</v>
      </c>
      <c r="M20" s="32">
        <f t="shared" si="6"/>
        <v>238</v>
      </c>
      <c r="N20" s="28" t="s">
        <v>35</v>
      </c>
      <c r="O20" s="23"/>
      <c r="P20" s="23"/>
    </row>
    <row r="21" spans="1:16" s="33" customFormat="1" x14ac:dyDescent="0.7">
      <c r="A21" s="28">
        <v>33</v>
      </c>
      <c r="B21" s="29">
        <v>628800</v>
      </c>
      <c r="C21" s="29">
        <v>629000</v>
      </c>
      <c r="D21" s="30" t="s">
        <v>31</v>
      </c>
      <c r="E21" s="63">
        <v>628800</v>
      </c>
      <c r="F21" s="63">
        <v>629000</v>
      </c>
      <c r="G21" s="64">
        <v>200</v>
      </c>
      <c r="H21" s="31">
        <f t="shared" si="3"/>
        <v>200</v>
      </c>
      <c r="I21" s="32">
        <v>8.75</v>
      </c>
      <c r="J21" s="28">
        <v>0.04</v>
      </c>
      <c r="K21" s="28">
        <f t="shared" si="4"/>
        <v>1750</v>
      </c>
      <c r="L21" s="28">
        <f t="shared" si="5"/>
        <v>1750</v>
      </c>
      <c r="M21" s="32">
        <f t="shared" si="6"/>
        <v>70</v>
      </c>
      <c r="N21" s="28" t="s">
        <v>35</v>
      </c>
      <c r="O21" s="23"/>
      <c r="P21" s="23"/>
    </row>
    <row r="22" spans="1:16" s="33" customFormat="1" x14ac:dyDescent="0.7">
      <c r="A22" s="28">
        <v>34</v>
      </c>
      <c r="B22" s="58">
        <v>629350</v>
      </c>
      <c r="C22" s="58">
        <v>629400</v>
      </c>
      <c r="D22" s="30" t="s">
        <v>33</v>
      </c>
      <c r="E22" s="63">
        <v>629350</v>
      </c>
      <c r="F22" s="63">
        <v>629700</v>
      </c>
      <c r="G22" s="64">
        <v>350</v>
      </c>
      <c r="H22" s="31">
        <f t="shared" si="3"/>
        <v>350</v>
      </c>
      <c r="I22" s="32">
        <v>8.75</v>
      </c>
      <c r="J22" s="31">
        <v>0.04</v>
      </c>
      <c r="K22" s="28">
        <f t="shared" si="4"/>
        <v>3062.5</v>
      </c>
      <c r="L22" s="28">
        <f t="shared" si="5"/>
        <v>3062.5</v>
      </c>
      <c r="M22" s="32">
        <f t="shared" si="6"/>
        <v>122.5</v>
      </c>
      <c r="N22" s="28" t="s">
        <v>35</v>
      </c>
      <c r="O22" s="23"/>
      <c r="P22" s="23"/>
    </row>
    <row r="23" spans="1:16" s="33" customFormat="1" x14ac:dyDescent="0.7">
      <c r="A23" s="28">
        <v>36</v>
      </c>
      <c r="B23" s="29">
        <v>629850</v>
      </c>
      <c r="C23" s="29">
        <v>629900</v>
      </c>
      <c r="D23" s="30" t="s">
        <v>31</v>
      </c>
      <c r="E23" s="63">
        <v>629850</v>
      </c>
      <c r="F23" s="63">
        <v>629900</v>
      </c>
      <c r="G23" s="64">
        <v>50</v>
      </c>
      <c r="H23" s="31">
        <f t="shared" si="3"/>
        <v>50</v>
      </c>
      <c r="I23" s="32">
        <v>8.75</v>
      </c>
      <c r="J23" s="28">
        <v>0.04</v>
      </c>
      <c r="K23" s="28">
        <f t="shared" si="4"/>
        <v>437.5</v>
      </c>
      <c r="L23" s="28">
        <f t="shared" si="5"/>
        <v>437.5</v>
      </c>
      <c r="M23" s="32">
        <f t="shared" si="6"/>
        <v>17.5</v>
      </c>
      <c r="N23" s="28" t="s">
        <v>35</v>
      </c>
      <c r="O23" s="23"/>
      <c r="P23" s="23"/>
    </row>
    <row r="24" spans="1:16" s="33" customFormat="1" x14ac:dyDescent="0.7">
      <c r="A24" s="28">
        <v>37</v>
      </c>
      <c r="B24" s="59">
        <v>630400</v>
      </c>
      <c r="C24" s="59">
        <v>630450</v>
      </c>
      <c r="D24" s="30" t="s">
        <v>31</v>
      </c>
      <c r="E24" s="63">
        <v>630400</v>
      </c>
      <c r="F24" s="63">
        <v>630600</v>
      </c>
      <c r="G24" s="64">
        <v>200</v>
      </c>
      <c r="H24" s="31">
        <f t="shared" si="3"/>
        <v>200</v>
      </c>
      <c r="I24" s="32">
        <v>8.75</v>
      </c>
      <c r="J24" s="28">
        <v>0.04</v>
      </c>
      <c r="K24" s="28">
        <f t="shared" si="4"/>
        <v>1750</v>
      </c>
      <c r="L24" s="28">
        <f t="shared" si="5"/>
        <v>1750</v>
      </c>
      <c r="M24" s="32">
        <f t="shared" si="6"/>
        <v>70</v>
      </c>
      <c r="N24" s="28" t="s">
        <v>35</v>
      </c>
      <c r="O24" s="23"/>
      <c r="P24" s="23"/>
    </row>
    <row r="25" spans="1:16" s="33" customFormat="1" x14ac:dyDescent="0.7">
      <c r="A25" s="28">
        <v>39</v>
      </c>
      <c r="B25" s="29">
        <v>630900</v>
      </c>
      <c r="C25" s="29">
        <v>631000</v>
      </c>
      <c r="D25" s="30" t="s">
        <v>31</v>
      </c>
      <c r="E25" s="63">
        <v>630900</v>
      </c>
      <c r="F25" s="63">
        <v>631000</v>
      </c>
      <c r="G25" s="64">
        <v>100</v>
      </c>
      <c r="H25" s="31">
        <f t="shared" si="3"/>
        <v>100</v>
      </c>
      <c r="I25" s="32">
        <v>8.75</v>
      </c>
      <c r="J25" s="28">
        <v>0.04</v>
      </c>
      <c r="K25" s="28">
        <f t="shared" si="4"/>
        <v>875</v>
      </c>
      <c r="L25" s="28">
        <f t="shared" si="5"/>
        <v>875</v>
      </c>
      <c r="M25" s="32">
        <f t="shared" si="6"/>
        <v>35</v>
      </c>
      <c r="N25" s="28" t="s">
        <v>35</v>
      </c>
      <c r="O25" s="23"/>
      <c r="P25" s="23"/>
    </row>
    <row r="26" spans="1:16" s="33" customFormat="1" x14ac:dyDescent="0.7">
      <c r="A26" s="28">
        <v>40</v>
      </c>
      <c r="B26" s="58">
        <v>631250</v>
      </c>
      <c r="C26" s="58">
        <v>631330</v>
      </c>
      <c r="D26" s="30" t="s">
        <v>31</v>
      </c>
      <c r="E26" s="63">
        <v>631250</v>
      </c>
      <c r="F26" s="63">
        <v>631650</v>
      </c>
      <c r="G26" s="64">
        <v>400</v>
      </c>
      <c r="H26" s="31">
        <f t="shared" si="3"/>
        <v>400</v>
      </c>
      <c r="I26" s="32">
        <v>8.75</v>
      </c>
      <c r="J26" s="28">
        <v>0.04</v>
      </c>
      <c r="K26" s="28">
        <f t="shared" si="4"/>
        <v>3500</v>
      </c>
      <c r="L26" s="28">
        <f t="shared" si="5"/>
        <v>3500</v>
      </c>
      <c r="M26" s="32">
        <f t="shared" si="6"/>
        <v>140</v>
      </c>
      <c r="N26" s="28" t="s">
        <v>35</v>
      </c>
      <c r="O26" s="23"/>
      <c r="P26" s="23"/>
    </row>
    <row r="27" spans="1:16" s="33" customFormat="1" x14ac:dyDescent="0.7">
      <c r="A27" s="28">
        <v>44</v>
      </c>
      <c r="B27" s="59">
        <v>631900</v>
      </c>
      <c r="C27" s="59">
        <v>632000</v>
      </c>
      <c r="D27" s="30" t="s">
        <v>31</v>
      </c>
      <c r="E27" s="63">
        <v>631900</v>
      </c>
      <c r="F27" s="63">
        <v>632697</v>
      </c>
      <c r="G27" s="64">
        <v>797</v>
      </c>
      <c r="H27" s="31">
        <f t="shared" si="3"/>
        <v>797</v>
      </c>
      <c r="I27" s="32">
        <v>8.75</v>
      </c>
      <c r="J27" s="28">
        <v>0.04</v>
      </c>
      <c r="K27" s="28">
        <f t="shared" si="4"/>
        <v>6973.75</v>
      </c>
      <c r="L27" s="28">
        <f t="shared" si="5"/>
        <v>6973.75</v>
      </c>
      <c r="M27" s="32">
        <f t="shared" si="6"/>
        <v>278.95</v>
      </c>
      <c r="N27" s="28" t="s">
        <v>35</v>
      </c>
      <c r="O27" s="23"/>
      <c r="P27" s="23"/>
    </row>
    <row r="28" spans="1:16" s="33" customFormat="1" x14ac:dyDescent="0.7">
      <c r="A28" s="28">
        <v>50</v>
      </c>
      <c r="B28" s="29">
        <v>633195</v>
      </c>
      <c r="C28" s="29">
        <v>633250</v>
      </c>
      <c r="D28" s="30" t="s">
        <v>31</v>
      </c>
      <c r="E28" s="63">
        <v>633195</v>
      </c>
      <c r="F28" s="63">
        <v>633250</v>
      </c>
      <c r="G28" s="64">
        <v>55</v>
      </c>
      <c r="H28" s="31">
        <f t="shared" si="3"/>
        <v>55</v>
      </c>
      <c r="I28" s="32">
        <v>8.75</v>
      </c>
      <c r="J28" s="28">
        <v>0.04</v>
      </c>
      <c r="K28" s="28">
        <f t="shared" ref="K28:K37" si="7">H28*I28</f>
        <v>481.25</v>
      </c>
      <c r="L28" s="28">
        <f t="shared" ref="L28:L37" si="8">K28</f>
        <v>481.25</v>
      </c>
      <c r="M28" s="32">
        <f t="shared" ref="M28:M37" si="9">J28*K28</f>
        <v>19.25</v>
      </c>
      <c r="N28" s="28" t="s">
        <v>35</v>
      </c>
      <c r="O28" s="23"/>
      <c r="P28" s="23"/>
    </row>
    <row r="29" spans="1:16" s="33" customFormat="1" x14ac:dyDescent="0.7">
      <c r="A29" s="28">
        <v>51</v>
      </c>
      <c r="B29" s="58">
        <v>633390</v>
      </c>
      <c r="C29" s="58">
        <v>633440</v>
      </c>
      <c r="D29" s="30" t="s">
        <v>31</v>
      </c>
      <c r="E29" s="63">
        <v>633390</v>
      </c>
      <c r="F29" s="63">
        <v>633500</v>
      </c>
      <c r="G29" s="64">
        <v>110</v>
      </c>
      <c r="H29" s="31">
        <f t="shared" si="3"/>
        <v>110</v>
      </c>
      <c r="I29" s="32">
        <v>8.75</v>
      </c>
      <c r="J29" s="28">
        <v>0.04</v>
      </c>
      <c r="K29" s="28">
        <f t="shared" si="7"/>
        <v>962.5</v>
      </c>
      <c r="L29" s="28">
        <f t="shared" si="8"/>
        <v>962.5</v>
      </c>
      <c r="M29" s="32">
        <f t="shared" si="9"/>
        <v>38.5</v>
      </c>
      <c r="N29" s="28" t="s">
        <v>35</v>
      </c>
      <c r="O29" s="23"/>
      <c r="P29" s="23"/>
    </row>
    <row r="30" spans="1:16" s="33" customFormat="1" x14ac:dyDescent="0.7">
      <c r="A30" s="28">
        <v>53</v>
      </c>
      <c r="B30" s="59">
        <v>634350</v>
      </c>
      <c r="C30" s="59">
        <v>634405</v>
      </c>
      <c r="D30" s="30" t="s">
        <v>31</v>
      </c>
      <c r="E30" s="63">
        <v>634350</v>
      </c>
      <c r="F30" s="63">
        <v>634830</v>
      </c>
      <c r="G30" s="64">
        <v>480</v>
      </c>
      <c r="H30" s="31">
        <f t="shared" si="3"/>
        <v>480</v>
      </c>
      <c r="I30" s="32">
        <v>8.75</v>
      </c>
      <c r="J30" s="28">
        <v>0.04</v>
      </c>
      <c r="K30" s="28">
        <f t="shared" si="7"/>
        <v>4200</v>
      </c>
      <c r="L30" s="28">
        <f t="shared" si="8"/>
        <v>4200</v>
      </c>
      <c r="M30" s="32">
        <f t="shared" si="9"/>
        <v>168</v>
      </c>
      <c r="N30" s="28" t="s">
        <v>35</v>
      </c>
      <c r="O30" s="23"/>
      <c r="P30" s="23"/>
    </row>
    <row r="31" spans="1:16" s="33" customFormat="1" x14ac:dyDescent="0.7">
      <c r="A31" s="28">
        <v>56</v>
      </c>
      <c r="B31" s="29">
        <v>634600</v>
      </c>
      <c r="C31" s="29">
        <v>634700</v>
      </c>
      <c r="D31" s="30" t="s">
        <v>31</v>
      </c>
      <c r="E31" s="63">
        <v>634600</v>
      </c>
      <c r="F31" s="63">
        <v>634700</v>
      </c>
      <c r="G31" s="64">
        <v>100</v>
      </c>
      <c r="H31" s="31">
        <f t="shared" si="3"/>
        <v>100</v>
      </c>
      <c r="I31" s="32">
        <v>8.75</v>
      </c>
      <c r="J31" s="28">
        <v>0.04</v>
      </c>
      <c r="K31" s="28">
        <f t="shared" si="7"/>
        <v>875</v>
      </c>
      <c r="L31" s="28">
        <f t="shared" si="8"/>
        <v>875</v>
      </c>
      <c r="M31" s="32">
        <f t="shared" si="9"/>
        <v>35</v>
      </c>
      <c r="N31" s="28" t="s">
        <v>35</v>
      </c>
      <c r="O31" s="23"/>
      <c r="P31" s="23"/>
    </row>
    <row r="32" spans="1:16" s="33" customFormat="1" x14ac:dyDescent="0.7">
      <c r="A32" s="28">
        <v>57</v>
      </c>
      <c r="B32" s="29">
        <v>638300</v>
      </c>
      <c r="C32" s="29">
        <v>638400</v>
      </c>
      <c r="D32" s="30" t="s">
        <v>31</v>
      </c>
      <c r="E32" s="63">
        <v>638300</v>
      </c>
      <c r="F32" s="63">
        <v>638400</v>
      </c>
      <c r="G32" s="64">
        <v>100</v>
      </c>
      <c r="H32" s="31">
        <f t="shared" si="3"/>
        <v>100</v>
      </c>
      <c r="I32" s="32">
        <v>8.75</v>
      </c>
      <c r="J32" s="28">
        <v>0.04</v>
      </c>
      <c r="K32" s="28">
        <f t="shared" si="7"/>
        <v>875</v>
      </c>
      <c r="L32" s="28">
        <f t="shared" si="8"/>
        <v>875</v>
      </c>
      <c r="M32" s="32">
        <f t="shared" si="9"/>
        <v>35</v>
      </c>
      <c r="N32" s="28" t="s">
        <v>35</v>
      </c>
      <c r="O32" s="23"/>
      <c r="P32" s="23"/>
    </row>
    <row r="33" spans="1:16" s="33" customFormat="1" x14ac:dyDescent="0.7">
      <c r="A33" s="28">
        <v>58</v>
      </c>
      <c r="B33" s="58">
        <v>638550</v>
      </c>
      <c r="C33" s="58">
        <v>638600</v>
      </c>
      <c r="D33" s="30" t="s">
        <v>31</v>
      </c>
      <c r="E33" s="63">
        <v>638550</v>
      </c>
      <c r="F33" s="63">
        <v>638750</v>
      </c>
      <c r="G33" s="64">
        <v>200</v>
      </c>
      <c r="H33" s="31">
        <f t="shared" si="3"/>
        <v>200</v>
      </c>
      <c r="I33" s="32">
        <v>8.75</v>
      </c>
      <c r="J33" s="28">
        <v>0.04</v>
      </c>
      <c r="K33" s="28">
        <f t="shared" si="7"/>
        <v>1750</v>
      </c>
      <c r="L33" s="28">
        <f t="shared" si="8"/>
        <v>1750</v>
      </c>
      <c r="M33" s="32">
        <f t="shared" si="9"/>
        <v>70</v>
      </c>
      <c r="N33" s="28" t="s">
        <v>35</v>
      </c>
      <c r="O33" s="23"/>
      <c r="P33" s="23"/>
    </row>
    <row r="34" spans="1:16" s="33" customFormat="1" x14ac:dyDescent="0.7">
      <c r="A34" s="28">
        <v>60</v>
      </c>
      <c r="B34" s="29">
        <v>640250</v>
      </c>
      <c r="C34" s="29">
        <v>640350</v>
      </c>
      <c r="D34" s="30" t="s">
        <v>33</v>
      </c>
      <c r="E34" s="63">
        <v>640250</v>
      </c>
      <c r="F34" s="63">
        <v>640350</v>
      </c>
      <c r="G34" s="64">
        <v>100</v>
      </c>
      <c r="H34" s="31">
        <f t="shared" si="3"/>
        <v>100</v>
      </c>
      <c r="I34" s="32">
        <v>8.75</v>
      </c>
      <c r="J34" s="31">
        <v>0.04</v>
      </c>
      <c r="K34" s="28">
        <f t="shared" si="7"/>
        <v>875</v>
      </c>
      <c r="L34" s="28">
        <f t="shared" si="8"/>
        <v>875</v>
      </c>
      <c r="M34" s="32">
        <f t="shared" si="9"/>
        <v>35</v>
      </c>
      <c r="N34" s="28"/>
      <c r="O34" s="23"/>
      <c r="P34" s="23"/>
    </row>
    <row r="35" spans="1:16" s="33" customFormat="1" x14ac:dyDescent="0.7">
      <c r="A35" s="28">
        <v>61</v>
      </c>
      <c r="B35" s="29">
        <v>644000</v>
      </c>
      <c r="C35" s="29">
        <v>644050</v>
      </c>
      <c r="D35" s="30" t="s">
        <v>31</v>
      </c>
      <c r="E35" s="63">
        <v>644000</v>
      </c>
      <c r="F35" s="63">
        <v>644050</v>
      </c>
      <c r="G35" s="64">
        <v>50</v>
      </c>
      <c r="H35" s="31">
        <f t="shared" si="3"/>
        <v>50</v>
      </c>
      <c r="I35" s="32">
        <v>8.75</v>
      </c>
      <c r="J35" s="28">
        <v>0.04</v>
      </c>
      <c r="K35" s="28">
        <f t="shared" si="7"/>
        <v>437.5</v>
      </c>
      <c r="L35" s="28">
        <f t="shared" si="8"/>
        <v>437.5</v>
      </c>
      <c r="M35" s="32">
        <f t="shared" si="9"/>
        <v>17.5</v>
      </c>
      <c r="N35" s="28" t="s">
        <v>35</v>
      </c>
      <c r="O35" s="23"/>
      <c r="P35" s="23"/>
    </row>
    <row r="36" spans="1:16" s="33" customFormat="1" ht="34" x14ac:dyDescent="0.7">
      <c r="A36" s="28">
        <v>62</v>
      </c>
      <c r="B36" s="29">
        <v>645200</v>
      </c>
      <c r="C36" s="29">
        <v>645250</v>
      </c>
      <c r="D36" s="30" t="s">
        <v>33</v>
      </c>
      <c r="E36" s="63">
        <v>645200</v>
      </c>
      <c r="F36" s="63">
        <v>645250</v>
      </c>
      <c r="G36" s="64">
        <v>50</v>
      </c>
      <c r="H36" s="31">
        <f t="shared" si="3"/>
        <v>50</v>
      </c>
      <c r="I36" s="32">
        <v>8.75</v>
      </c>
      <c r="J36" s="31">
        <v>0.04</v>
      </c>
      <c r="K36" s="28">
        <f t="shared" si="7"/>
        <v>437.5</v>
      </c>
      <c r="L36" s="28">
        <f t="shared" si="8"/>
        <v>437.5</v>
      </c>
      <c r="M36" s="32">
        <f t="shared" si="9"/>
        <v>17.5</v>
      </c>
      <c r="N36" s="34" t="s">
        <v>36</v>
      </c>
      <c r="O36" s="23"/>
      <c r="P36" s="23"/>
    </row>
    <row r="37" spans="1:16" s="33" customFormat="1" x14ac:dyDescent="0.7">
      <c r="A37" s="28">
        <v>63</v>
      </c>
      <c r="B37" s="29">
        <v>645700</v>
      </c>
      <c r="C37" s="29">
        <v>645750</v>
      </c>
      <c r="D37" s="30" t="s">
        <v>33</v>
      </c>
      <c r="E37" s="63">
        <v>645700</v>
      </c>
      <c r="F37" s="63">
        <v>645750</v>
      </c>
      <c r="G37" s="64">
        <v>50</v>
      </c>
      <c r="H37" s="31">
        <f t="shared" si="3"/>
        <v>50</v>
      </c>
      <c r="I37" s="32">
        <v>8.75</v>
      </c>
      <c r="J37" s="31">
        <v>0.04</v>
      </c>
      <c r="K37" s="28">
        <f t="shared" si="7"/>
        <v>437.5</v>
      </c>
      <c r="L37" s="28">
        <f t="shared" si="8"/>
        <v>437.5</v>
      </c>
      <c r="M37" s="32">
        <f t="shared" si="9"/>
        <v>17.5</v>
      </c>
      <c r="N37" s="28" t="s">
        <v>35</v>
      </c>
      <c r="O37" s="23"/>
      <c r="P37" s="23"/>
    </row>
    <row r="38" spans="1:16" x14ac:dyDescent="0.7">
      <c r="A38" s="24"/>
      <c r="B38" s="24"/>
      <c r="C38" s="24"/>
      <c r="D38" s="24"/>
      <c r="E38" s="63"/>
      <c r="F38" s="63"/>
      <c r="G38" s="65">
        <f>SUM(G3:G37)</f>
        <v>7012</v>
      </c>
      <c r="H38" s="35">
        <f>SUM(H3:H37)</f>
        <v>7012</v>
      </c>
      <c r="I38" s="36"/>
      <c r="J38" s="36"/>
      <c r="K38" s="36">
        <f>SUM(K3:K37)</f>
        <v>60480</v>
      </c>
      <c r="L38" s="36">
        <f>SUM(L3:L37)</f>
        <v>60480</v>
      </c>
      <c r="M38" s="36">
        <f>SUM(M3:M37)</f>
        <v>2419.1999999999998</v>
      </c>
      <c r="N38" s="24"/>
    </row>
    <row r="39" spans="1:16" x14ac:dyDescent="0.7">
      <c r="H39" s="61">
        <f>H38</f>
        <v>7012</v>
      </c>
    </row>
    <row r="40" spans="1:16" x14ac:dyDescent="0.7">
      <c r="H40" s="60">
        <f>G38-H39</f>
        <v>0</v>
      </c>
    </row>
  </sheetData>
  <sortState xmlns:xlrd2="http://schemas.microsoft.com/office/spreadsheetml/2017/richdata2" ref="B3:N37">
    <sortCondition ref="B3:B37"/>
  </sortState>
  <mergeCells count="1">
    <mergeCell ref="A1:N1"/>
  </mergeCells>
  <pageMargins left="0.7" right="0.7" top="0.75" bottom="0.75" header="0.3" footer="0.3"/>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2FB6D-30DB-4ED6-8E78-D71CC3732184}">
  <dimension ref="A1:Q28"/>
  <sheetViews>
    <sheetView tabSelected="1" workbookViewId="0">
      <selection activeCell="M8" sqref="M8"/>
    </sheetView>
  </sheetViews>
  <sheetFormatPr defaultColWidth="8.7265625" defaultRowHeight="15.5" x14ac:dyDescent="0.65"/>
  <cols>
    <col min="1" max="1" width="4.453125" style="56" bestFit="1" customWidth="1"/>
    <col min="2" max="3" width="10.1796875" style="56" hidden="1" customWidth="1"/>
    <col min="4" max="4" width="4.453125" style="56" customWidth="1"/>
    <col min="5" max="5" width="8.26953125" style="56" customWidth="1"/>
    <col min="6" max="6" width="8.54296875" style="56" customWidth="1"/>
    <col min="7" max="7" width="9.1796875" style="56" customWidth="1"/>
    <col min="8" max="9" width="8.7265625" style="56"/>
    <col min="10" max="10" width="9.54296875" style="56" customWidth="1"/>
    <col min="11" max="12" width="12.453125" style="56" customWidth="1"/>
    <col min="13" max="13" width="12.1796875" style="56" bestFit="1" customWidth="1"/>
    <col min="14" max="14" width="15" style="56" bestFit="1" customWidth="1"/>
    <col min="15" max="15" width="10.54296875" style="37" bestFit="1" customWidth="1"/>
    <col min="16" max="16384" width="8.7265625" style="38"/>
  </cols>
  <sheetData>
    <row r="1" spans="1:17" x14ac:dyDescent="0.65">
      <c r="A1" s="75" t="s">
        <v>19</v>
      </c>
      <c r="B1" s="76"/>
      <c r="C1" s="76"/>
      <c r="D1" s="76"/>
      <c r="E1" s="76"/>
      <c r="F1" s="76"/>
      <c r="G1" s="76"/>
      <c r="H1" s="76"/>
      <c r="I1" s="76"/>
      <c r="J1" s="76"/>
      <c r="K1" s="76"/>
      <c r="L1" s="76"/>
      <c r="M1" s="76"/>
      <c r="N1" s="76"/>
    </row>
    <row r="2" spans="1:17" ht="31" x14ac:dyDescent="0.65">
      <c r="A2" s="39" t="s">
        <v>20</v>
      </c>
      <c r="B2" s="39" t="s">
        <v>21</v>
      </c>
      <c r="C2" s="39" t="s">
        <v>22</v>
      </c>
      <c r="D2" s="39" t="s">
        <v>23</v>
      </c>
      <c r="E2" s="62" t="s">
        <v>21</v>
      </c>
      <c r="F2" s="62" t="s">
        <v>22</v>
      </c>
      <c r="G2" s="62" t="s">
        <v>18</v>
      </c>
      <c r="H2" s="39" t="s">
        <v>24</v>
      </c>
      <c r="I2" s="39" t="s">
        <v>25</v>
      </c>
      <c r="J2" s="39" t="s">
        <v>26</v>
      </c>
      <c r="K2" s="40" t="s">
        <v>27</v>
      </c>
      <c r="L2" s="40" t="s">
        <v>28</v>
      </c>
      <c r="M2" s="39" t="s">
        <v>29</v>
      </c>
      <c r="N2" s="39" t="s">
        <v>30</v>
      </c>
    </row>
    <row r="3" spans="1:17" s="47" customFormat="1" x14ac:dyDescent="0.65">
      <c r="A3" s="41">
        <v>1</v>
      </c>
      <c r="B3" s="42">
        <v>646200</v>
      </c>
      <c r="C3" s="42">
        <v>646450</v>
      </c>
      <c r="D3" s="43" t="s">
        <v>33</v>
      </c>
      <c r="E3" s="69">
        <v>646200</v>
      </c>
      <c r="F3" s="69">
        <v>646450</v>
      </c>
      <c r="G3" s="70">
        <v>250</v>
      </c>
      <c r="H3" s="44">
        <f>G3</f>
        <v>250</v>
      </c>
      <c r="I3" s="45">
        <v>8.75</v>
      </c>
      <c r="J3" s="44">
        <v>0.04</v>
      </c>
      <c r="K3" s="41">
        <f t="shared" ref="K3:K27" si="0">H3*I3</f>
        <v>2187.5</v>
      </c>
      <c r="L3" s="41">
        <f t="shared" ref="L3:L27" si="1">K3</f>
        <v>2187.5</v>
      </c>
      <c r="M3" s="45">
        <f t="shared" ref="M3:M27" si="2">J3*K3</f>
        <v>87.5</v>
      </c>
      <c r="N3" s="41" t="s">
        <v>35</v>
      </c>
      <c r="O3" s="46"/>
      <c r="P3" s="38"/>
      <c r="Q3" s="38"/>
    </row>
    <row r="4" spans="1:17" s="47" customFormat="1" x14ac:dyDescent="0.65">
      <c r="A4" s="41">
        <v>2</v>
      </c>
      <c r="B4" s="49">
        <v>646250</v>
      </c>
      <c r="C4" s="49">
        <v>646300</v>
      </c>
      <c r="D4" s="50" t="s">
        <v>31</v>
      </c>
      <c r="E4" s="69">
        <v>646250</v>
      </c>
      <c r="F4" s="69">
        <v>646300</v>
      </c>
      <c r="G4" s="70">
        <v>50</v>
      </c>
      <c r="H4" s="44">
        <f t="shared" ref="H4:H27" si="3">G4</f>
        <v>50</v>
      </c>
      <c r="I4" s="45">
        <v>8.75</v>
      </c>
      <c r="J4" s="48">
        <v>0.04</v>
      </c>
      <c r="K4" s="48">
        <f t="shared" si="0"/>
        <v>437.5</v>
      </c>
      <c r="L4" s="48">
        <f t="shared" si="1"/>
        <v>437.5</v>
      </c>
      <c r="M4" s="51">
        <f t="shared" si="2"/>
        <v>17.5</v>
      </c>
      <c r="N4" s="48" t="s">
        <v>35</v>
      </c>
      <c r="O4" s="46"/>
      <c r="P4" s="38"/>
      <c r="Q4" s="38"/>
    </row>
    <row r="5" spans="1:17" s="47" customFormat="1" x14ac:dyDescent="0.65">
      <c r="A5" s="41">
        <v>3</v>
      </c>
      <c r="B5" s="49">
        <v>648250</v>
      </c>
      <c r="C5" s="49">
        <v>648350</v>
      </c>
      <c r="D5" s="50" t="s">
        <v>31</v>
      </c>
      <c r="E5" s="69">
        <v>648250</v>
      </c>
      <c r="F5" s="69">
        <v>648350</v>
      </c>
      <c r="G5" s="70">
        <v>100</v>
      </c>
      <c r="H5" s="44">
        <f t="shared" si="3"/>
        <v>100</v>
      </c>
      <c r="I5" s="45">
        <v>8.75</v>
      </c>
      <c r="J5" s="48">
        <v>0.04</v>
      </c>
      <c r="K5" s="48">
        <f t="shared" si="0"/>
        <v>875</v>
      </c>
      <c r="L5" s="48">
        <f t="shared" si="1"/>
        <v>875</v>
      </c>
      <c r="M5" s="51">
        <f t="shared" si="2"/>
        <v>35</v>
      </c>
      <c r="N5" s="48" t="s">
        <v>35</v>
      </c>
      <c r="O5" s="46"/>
      <c r="P5" s="38"/>
      <c r="Q5" s="38"/>
    </row>
    <row r="6" spans="1:17" s="47" customFormat="1" x14ac:dyDescent="0.65">
      <c r="A6" s="41">
        <v>4</v>
      </c>
      <c r="B6" s="49">
        <v>651100</v>
      </c>
      <c r="C6" s="49">
        <v>651150</v>
      </c>
      <c r="D6" s="50" t="s">
        <v>31</v>
      </c>
      <c r="E6" s="69">
        <v>651100</v>
      </c>
      <c r="F6" s="69">
        <v>651150</v>
      </c>
      <c r="G6" s="70">
        <v>50</v>
      </c>
      <c r="H6" s="44">
        <f t="shared" si="3"/>
        <v>50</v>
      </c>
      <c r="I6" s="45">
        <v>8.75</v>
      </c>
      <c r="J6" s="48">
        <v>0.04</v>
      </c>
      <c r="K6" s="48">
        <f t="shared" si="0"/>
        <v>437.5</v>
      </c>
      <c r="L6" s="48">
        <f t="shared" si="1"/>
        <v>437.5</v>
      </c>
      <c r="M6" s="51">
        <f t="shared" si="2"/>
        <v>17.5</v>
      </c>
      <c r="N6" s="48" t="s">
        <v>35</v>
      </c>
      <c r="O6" s="46"/>
      <c r="P6" s="38"/>
      <c r="Q6" s="38"/>
    </row>
    <row r="7" spans="1:17" s="47" customFormat="1" x14ac:dyDescent="0.65">
      <c r="A7" s="41">
        <v>5</v>
      </c>
      <c r="B7" s="42">
        <v>651570</v>
      </c>
      <c r="C7" s="42">
        <v>651620</v>
      </c>
      <c r="D7" s="43" t="s">
        <v>33</v>
      </c>
      <c r="E7" s="69">
        <v>651570</v>
      </c>
      <c r="F7" s="69">
        <v>651620</v>
      </c>
      <c r="G7" s="70">
        <v>50</v>
      </c>
      <c r="H7" s="44">
        <f t="shared" si="3"/>
        <v>50</v>
      </c>
      <c r="I7" s="45">
        <v>8.75</v>
      </c>
      <c r="J7" s="44">
        <v>0.04</v>
      </c>
      <c r="K7" s="41">
        <f t="shared" si="0"/>
        <v>437.5</v>
      </c>
      <c r="L7" s="41">
        <f t="shared" si="1"/>
        <v>437.5</v>
      </c>
      <c r="M7" s="45">
        <f t="shared" si="2"/>
        <v>17.5</v>
      </c>
      <c r="N7" s="41" t="s">
        <v>35</v>
      </c>
      <c r="O7" s="46"/>
      <c r="P7" s="38"/>
      <c r="Q7" s="38"/>
    </row>
    <row r="8" spans="1:17" s="47" customFormat="1" x14ac:dyDescent="0.65">
      <c r="A8" s="41">
        <v>6</v>
      </c>
      <c r="B8" s="49">
        <v>651900</v>
      </c>
      <c r="C8" s="49">
        <v>651950</v>
      </c>
      <c r="D8" s="50" t="s">
        <v>31</v>
      </c>
      <c r="E8" s="69">
        <v>651900</v>
      </c>
      <c r="F8" s="69">
        <v>651950</v>
      </c>
      <c r="G8" s="70">
        <v>50</v>
      </c>
      <c r="H8" s="44">
        <f t="shared" si="3"/>
        <v>50</v>
      </c>
      <c r="I8" s="45">
        <v>8.75</v>
      </c>
      <c r="J8" s="48">
        <v>0.04</v>
      </c>
      <c r="K8" s="48">
        <f t="shared" si="0"/>
        <v>437.5</v>
      </c>
      <c r="L8" s="48">
        <f t="shared" si="1"/>
        <v>437.5</v>
      </c>
      <c r="M8" s="51">
        <f t="shared" si="2"/>
        <v>17.5</v>
      </c>
      <c r="N8" s="48" t="s">
        <v>35</v>
      </c>
      <c r="O8" s="46"/>
      <c r="P8" s="38"/>
      <c r="Q8" s="38"/>
    </row>
    <row r="9" spans="1:17" s="47" customFormat="1" x14ac:dyDescent="0.65">
      <c r="A9" s="41">
        <v>7</v>
      </c>
      <c r="B9" s="49">
        <v>653200</v>
      </c>
      <c r="C9" s="49">
        <v>653300</v>
      </c>
      <c r="D9" s="50" t="s">
        <v>31</v>
      </c>
      <c r="E9" s="69">
        <v>653200</v>
      </c>
      <c r="F9" s="69">
        <v>653300</v>
      </c>
      <c r="G9" s="70">
        <v>100</v>
      </c>
      <c r="H9" s="44">
        <f t="shared" si="3"/>
        <v>100</v>
      </c>
      <c r="I9" s="45">
        <v>8.75</v>
      </c>
      <c r="J9" s="48">
        <v>0.04</v>
      </c>
      <c r="K9" s="48">
        <f t="shared" si="0"/>
        <v>875</v>
      </c>
      <c r="L9" s="48">
        <f t="shared" si="1"/>
        <v>875</v>
      </c>
      <c r="M9" s="51">
        <f t="shared" si="2"/>
        <v>35</v>
      </c>
      <c r="N9" s="48" t="s">
        <v>35</v>
      </c>
      <c r="O9" s="46"/>
      <c r="P9" s="38"/>
      <c r="Q9" s="38"/>
    </row>
    <row r="10" spans="1:17" s="47" customFormat="1" x14ac:dyDescent="0.65">
      <c r="A10" s="41">
        <v>8</v>
      </c>
      <c r="B10" s="49">
        <v>654900</v>
      </c>
      <c r="C10" s="49">
        <v>654950</v>
      </c>
      <c r="D10" s="50" t="s">
        <v>31</v>
      </c>
      <c r="E10" s="69">
        <v>654900</v>
      </c>
      <c r="F10" s="69">
        <v>654950</v>
      </c>
      <c r="G10" s="70">
        <v>50</v>
      </c>
      <c r="H10" s="44">
        <f t="shared" si="3"/>
        <v>50</v>
      </c>
      <c r="I10" s="45">
        <v>8.75</v>
      </c>
      <c r="J10" s="48">
        <v>0.04</v>
      </c>
      <c r="K10" s="48">
        <f t="shared" si="0"/>
        <v>437.5</v>
      </c>
      <c r="L10" s="48">
        <f t="shared" si="1"/>
        <v>437.5</v>
      </c>
      <c r="M10" s="51">
        <f t="shared" si="2"/>
        <v>17.5</v>
      </c>
      <c r="N10" s="48" t="s">
        <v>35</v>
      </c>
      <c r="O10" s="46"/>
      <c r="P10" s="38"/>
      <c r="Q10" s="38"/>
    </row>
    <row r="11" spans="1:17" s="47" customFormat="1" x14ac:dyDescent="0.65">
      <c r="A11" s="41">
        <v>9</v>
      </c>
      <c r="B11" s="42">
        <v>655560</v>
      </c>
      <c r="C11" s="42">
        <v>655610</v>
      </c>
      <c r="D11" s="43" t="s">
        <v>33</v>
      </c>
      <c r="E11" s="69">
        <v>655560</v>
      </c>
      <c r="F11" s="69">
        <v>655610</v>
      </c>
      <c r="G11" s="70">
        <v>50</v>
      </c>
      <c r="H11" s="44">
        <f t="shared" si="3"/>
        <v>50</v>
      </c>
      <c r="I11" s="45">
        <v>8.75</v>
      </c>
      <c r="J11" s="44">
        <v>0.04</v>
      </c>
      <c r="K11" s="41">
        <f t="shared" si="0"/>
        <v>437.5</v>
      </c>
      <c r="L11" s="41">
        <f t="shared" si="1"/>
        <v>437.5</v>
      </c>
      <c r="M11" s="45">
        <f t="shared" si="2"/>
        <v>17.5</v>
      </c>
      <c r="N11" s="41" t="s">
        <v>35</v>
      </c>
      <c r="O11" s="46"/>
      <c r="P11" s="38"/>
      <c r="Q11" s="38"/>
    </row>
    <row r="12" spans="1:17" s="47" customFormat="1" x14ac:dyDescent="0.65">
      <c r="A12" s="41">
        <v>10</v>
      </c>
      <c r="B12" s="42">
        <v>655950</v>
      </c>
      <c r="C12" s="42">
        <v>656100</v>
      </c>
      <c r="D12" s="43" t="s">
        <v>33</v>
      </c>
      <c r="E12" s="69">
        <v>655950</v>
      </c>
      <c r="F12" s="69">
        <v>656100</v>
      </c>
      <c r="G12" s="70">
        <v>150</v>
      </c>
      <c r="H12" s="44">
        <f t="shared" si="3"/>
        <v>150</v>
      </c>
      <c r="I12" s="45">
        <v>8.75</v>
      </c>
      <c r="J12" s="44">
        <v>0.04</v>
      </c>
      <c r="K12" s="41">
        <f t="shared" si="0"/>
        <v>1312.5</v>
      </c>
      <c r="L12" s="41">
        <f t="shared" si="1"/>
        <v>1312.5</v>
      </c>
      <c r="M12" s="45">
        <f t="shared" si="2"/>
        <v>52.5</v>
      </c>
      <c r="N12" s="41" t="s">
        <v>35</v>
      </c>
      <c r="O12" s="46"/>
      <c r="P12" s="38"/>
      <c r="Q12" s="38"/>
    </row>
    <row r="13" spans="1:17" s="47" customFormat="1" x14ac:dyDescent="0.65">
      <c r="A13" s="41">
        <v>11</v>
      </c>
      <c r="B13" s="42">
        <v>656450</v>
      </c>
      <c r="C13" s="42">
        <v>656520</v>
      </c>
      <c r="D13" s="43" t="s">
        <v>33</v>
      </c>
      <c r="E13" s="69">
        <v>656450</v>
      </c>
      <c r="F13" s="69">
        <v>656520</v>
      </c>
      <c r="G13" s="70">
        <v>70</v>
      </c>
      <c r="H13" s="44">
        <f t="shared" si="3"/>
        <v>70</v>
      </c>
      <c r="I13" s="45">
        <v>8.75</v>
      </c>
      <c r="J13" s="44">
        <v>0.04</v>
      </c>
      <c r="K13" s="41">
        <f t="shared" si="0"/>
        <v>612.5</v>
      </c>
      <c r="L13" s="41">
        <f t="shared" si="1"/>
        <v>612.5</v>
      </c>
      <c r="M13" s="45">
        <f t="shared" si="2"/>
        <v>24.5</v>
      </c>
      <c r="N13" s="41" t="s">
        <v>35</v>
      </c>
      <c r="O13" s="46"/>
      <c r="P13" s="38"/>
      <c r="Q13" s="38"/>
    </row>
    <row r="14" spans="1:17" s="47" customFormat="1" x14ac:dyDescent="0.65">
      <c r="A14" s="41">
        <v>12</v>
      </c>
      <c r="B14" s="42">
        <v>659500</v>
      </c>
      <c r="C14" s="42">
        <v>659550</v>
      </c>
      <c r="D14" s="43" t="s">
        <v>33</v>
      </c>
      <c r="E14" s="69">
        <v>659500</v>
      </c>
      <c r="F14" s="69">
        <v>659550</v>
      </c>
      <c r="G14" s="70">
        <v>50</v>
      </c>
      <c r="H14" s="44">
        <f t="shared" si="3"/>
        <v>50</v>
      </c>
      <c r="I14" s="45">
        <v>8.75</v>
      </c>
      <c r="J14" s="44">
        <v>0.04</v>
      </c>
      <c r="K14" s="41">
        <f t="shared" si="0"/>
        <v>437.5</v>
      </c>
      <c r="L14" s="41">
        <f t="shared" si="1"/>
        <v>437.5</v>
      </c>
      <c r="M14" s="45">
        <f t="shared" si="2"/>
        <v>17.5</v>
      </c>
      <c r="N14" s="41" t="s">
        <v>35</v>
      </c>
      <c r="O14" s="46"/>
      <c r="P14" s="38"/>
      <c r="Q14" s="38"/>
    </row>
    <row r="15" spans="1:17" s="47" customFormat="1" x14ac:dyDescent="0.65">
      <c r="A15" s="41">
        <v>13</v>
      </c>
      <c r="B15" s="49">
        <v>659700</v>
      </c>
      <c r="C15" s="49">
        <v>659750</v>
      </c>
      <c r="D15" s="50" t="s">
        <v>31</v>
      </c>
      <c r="E15" s="69">
        <v>659700</v>
      </c>
      <c r="F15" s="69">
        <v>659750</v>
      </c>
      <c r="G15" s="70">
        <v>50</v>
      </c>
      <c r="H15" s="44">
        <f t="shared" si="3"/>
        <v>50</v>
      </c>
      <c r="I15" s="45">
        <v>8.75</v>
      </c>
      <c r="J15" s="48">
        <v>0.04</v>
      </c>
      <c r="K15" s="48">
        <f t="shared" si="0"/>
        <v>437.5</v>
      </c>
      <c r="L15" s="48">
        <f t="shared" si="1"/>
        <v>437.5</v>
      </c>
      <c r="M15" s="51">
        <f t="shared" si="2"/>
        <v>17.5</v>
      </c>
      <c r="N15" s="48" t="s">
        <v>35</v>
      </c>
      <c r="O15" s="46"/>
      <c r="P15" s="38"/>
      <c r="Q15" s="38"/>
    </row>
    <row r="16" spans="1:17" s="47" customFormat="1" x14ac:dyDescent="0.65">
      <c r="A16" s="41">
        <v>14</v>
      </c>
      <c r="B16" s="68">
        <v>659900</v>
      </c>
      <c r="C16" s="68">
        <v>660000</v>
      </c>
      <c r="D16" s="50" t="s">
        <v>31</v>
      </c>
      <c r="E16" s="67">
        <v>659900</v>
      </c>
      <c r="F16" s="67">
        <v>660100</v>
      </c>
      <c r="G16" s="70">
        <v>200</v>
      </c>
      <c r="H16" s="44">
        <f t="shared" si="3"/>
        <v>200</v>
      </c>
      <c r="I16" s="45">
        <v>8.75</v>
      </c>
      <c r="J16" s="48">
        <v>0.04</v>
      </c>
      <c r="K16" s="48">
        <f t="shared" si="0"/>
        <v>1750</v>
      </c>
      <c r="L16" s="48">
        <f t="shared" si="1"/>
        <v>1750</v>
      </c>
      <c r="M16" s="51">
        <f t="shared" si="2"/>
        <v>70</v>
      </c>
      <c r="N16" s="48" t="s">
        <v>35</v>
      </c>
      <c r="O16" s="46"/>
      <c r="P16" s="38"/>
      <c r="Q16" s="38"/>
    </row>
    <row r="17" spans="1:17" s="47" customFormat="1" x14ac:dyDescent="0.65">
      <c r="A17" s="41">
        <v>17</v>
      </c>
      <c r="B17" s="42">
        <v>661100</v>
      </c>
      <c r="C17" s="42">
        <v>661150</v>
      </c>
      <c r="D17" s="43" t="s">
        <v>33</v>
      </c>
      <c r="E17" s="69">
        <v>661100</v>
      </c>
      <c r="F17" s="69">
        <v>661150</v>
      </c>
      <c r="G17" s="70">
        <v>50</v>
      </c>
      <c r="H17" s="44">
        <f t="shared" si="3"/>
        <v>50</v>
      </c>
      <c r="I17" s="45">
        <v>8.75</v>
      </c>
      <c r="J17" s="44">
        <v>0.04</v>
      </c>
      <c r="K17" s="41">
        <f t="shared" si="0"/>
        <v>437.5</v>
      </c>
      <c r="L17" s="41">
        <f t="shared" si="1"/>
        <v>437.5</v>
      </c>
      <c r="M17" s="45">
        <f t="shared" si="2"/>
        <v>17.5</v>
      </c>
      <c r="N17" s="41" t="s">
        <v>35</v>
      </c>
      <c r="O17" s="46"/>
      <c r="P17" s="38"/>
      <c r="Q17" s="38"/>
    </row>
    <row r="18" spans="1:17" s="47" customFormat="1" x14ac:dyDescent="0.65">
      <c r="A18" s="41">
        <v>18</v>
      </c>
      <c r="B18" s="42">
        <v>661400</v>
      </c>
      <c r="C18" s="42">
        <v>661500</v>
      </c>
      <c r="D18" s="43" t="s">
        <v>33</v>
      </c>
      <c r="E18" s="69">
        <v>661400</v>
      </c>
      <c r="F18" s="69">
        <v>661500</v>
      </c>
      <c r="G18" s="70">
        <v>100</v>
      </c>
      <c r="H18" s="44">
        <f t="shared" si="3"/>
        <v>100</v>
      </c>
      <c r="I18" s="45">
        <v>8.75</v>
      </c>
      <c r="J18" s="44">
        <v>0.04</v>
      </c>
      <c r="K18" s="41">
        <f t="shared" si="0"/>
        <v>875</v>
      </c>
      <c r="L18" s="41">
        <f t="shared" si="1"/>
        <v>875</v>
      </c>
      <c r="M18" s="45">
        <f t="shared" si="2"/>
        <v>35</v>
      </c>
      <c r="N18" s="41" t="s">
        <v>35</v>
      </c>
      <c r="O18" s="46"/>
      <c r="P18" s="38"/>
      <c r="Q18" s="38"/>
    </row>
    <row r="19" spans="1:17" s="47" customFormat="1" x14ac:dyDescent="0.65">
      <c r="A19" s="41">
        <v>19</v>
      </c>
      <c r="B19" s="49">
        <v>662400</v>
      </c>
      <c r="C19" s="49">
        <v>662450</v>
      </c>
      <c r="D19" s="50" t="s">
        <v>31</v>
      </c>
      <c r="E19" s="69">
        <v>662400</v>
      </c>
      <c r="F19" s="69">
        <v>662450</v>
      </c>
      <c r="G19" s="70">
        <v>50</v>
      </c>
      <c r="H19" s="44">
        <f t="shared" si="3"/>
        <v>50</v>
      </c>
      <c r="I19" s="45">
        <v>8.75</v>
      </c>
      <c r="J19" s="48">
        <v>0.04</v>
      </c>
      <c r="K19" s="48">
        <f t="shared" si="0"/>
        <v>437.5</v>
      </c>
      <c r="L19" s="48">
        <f t="shared" si="1"/>
        <v>437.5</v>
      </c>
      <c r="M19" s="51">
        <f t="shared" si="2"/>
        <v>17.5</v>
      </c>
      <c r="N19" s="48" t="s">
        <v>35</v>
      </c>
      <c r="O19" s="46"/>
      <c r="P19" s="38"/>
      <c r="Q19" s="38"/>
    </row>
    <row r="20" spans="1:17" s="47" customFormat="1" x14ac:dyDescent="0.65">
      <c r="A20" s="41">
        <v>20</v>
      </c>
      <c r="B20" s="68">
        <v>667450</v>
      </c>
      <c r="C20" s="68">
        <v>667800</v>
      </c>
      <c r="D20" s="43" t="s">
        <v>33</v>
      </c>
      <c r="E20" s="69">
        <v>667450</v>
      </c>
      <c r="F20" s="69">
        <v>667750</v>
      </c>
      <c r="G20" s="70">
        <v>300</v>
      </c>
      <c r="H20" s="44">
        <f t="shared" si="3"/>
        <v>300</v>
      </c>
      <c r="I20" s="45">
        <v>8.75</v>
      </c>
      <c r="J20" s="44">
        <v>0.04</v>
      </c>
      <c r="K20" s="41">
        <f t="shared" si="0"/>
        <v>2625</v>
      </c>
      <c r="L20" s="41">
        <f t="shared" si="1"/>
        <v>2625</v>
      </c>
      <c r="M20" s="45">
        <f t="shared" si="2"/>
        <v>105</v>
      </c>
      <c r="N20" s="41" t="s">
        <v>35</v>
      </c>
      <c r="O20" s="46"/>
      <c r="P20" s="38"/>
      <c r="Q20" s="38"/>
    </row>
    <row r="21" spans="1:17" s="47" customFormat="1" x14ac:dyDescent="0.65">
      <c r="A21" s="41">
        <v>22</v>
      </c>
      <c r="B21" s="42">
        <v>668750</v>
      </c>
      <c r="C21" s="42">
        <v>668950</v>
      </c>
      <c r="D21" s="43" t="s">
        <v>33</v>
      </c>
      <c r="E21" s="69">
        <v>668750</v>
      </c>
      <c r="F21" s="69">
        <v>668950</v>
      </c>
      <c r="G21" s="70">
        <v>200</v>
      </c>
      <c r="H21" s="44">
        <f t="shared" si="3"/>
        <v>200</v>
      </c>
      <c r="I21" s="45">
        <v>8.75</v>
      </c>
      <c r="J21" s="44">
        <v>0.04</v>
      </c>
      <c r="K21" s="41">
        <f t="shared" si="0"/>
        <v>1750</v>
      </c>
      <c r="L21" s="41">
        <f t="shared" si="1"/>
        <v>1750</v>
      </c>
      <c r="M21" s="45">
        <f t="shared" si="2"/>
        <v>70</v>
      </c>
      <c r="N21" s="41" t="s">
        <v>35</v>
      </c>
      <c r="O21" s="46"/>
      <c r="P21" s="38"/>
      <c r="Q21" s="38"/>
    </row>
    <row r="22" spans="1:17" s="47" customFormat="1" x14ac:dyDescent="0.65">
      <c r="A22" s="41">
        <v>23</v>
      </c>
      <c r="B22" s="68">
        <v>670100</v>
      </c>
      <c r="C22" s="68">
        <v>670150</v>
      </c>
      <c r="D22" s="43" t="s">
        <v>33</v>
      </c>
      <c r="E22" s="69">
        <v>670100</v>
      </c>
      <c r="F22" s="69">
        <v>670400</v>
      </c>
      <c r="G22" s="70">
        <v>300</v>
      </c>
      <c r="H22" s="44">
        <f t="shared" si="3"/>
        <v>300</v>
      </c>
      <c r="I22" s="45">
        <v>8.75</v>
      </c>
      <c r="J22" s="44">
        <v>0.04</v>
      </c>
      <c r="K22" s="41">
        <f t="shared" si="0"/>
        <v>2625</v>
      </c>
      <c r="L22" s="41">
        <f t="shared" si="1"/>
        <v>2625</v>
      </c>
      <c r="M22" s="45">
        <f t="shared" si="2"/>
        <v>105</v>
      </c>
      <c r="N22" s="41" t="s">
        <v>35</v>
      </c>
      <c r="O22" s="46"/>
      <c r="P22" s="38"/>
      <c r="Q22" s="38"/>
    </row>
    <row r="23" spans="1:17" s="47" customFormat="1" x14ac:dyDescent="0.65">
      <c r="A23" s="41">
        <v>25</v>
      </c>
      <c r="B23" s="42">
        <v>670550</v>
      </c>
      <c r="C23" s="42">
        <v>670600</v>
      </c>
      <c r="D23" s="43" t="s">
        <v>33</v>
      </c>
      <c r="E23" s="69">
        <v>670550</v>
      </c>
      <c r="F23" s="69">
        <v>670600</v>
      </c>
      <c r="G23" s="70">
        <v>50</v>
      </c>
      <c r="H23" s="44">
        <f t="shared" si="3"/>
        <v>50</v>
      </c>
      <c r="I23" s="45">
        <v>8.75</v>
      </c>
      <c r="J23" s="44">
        <v>0.04</v>
      </c>
      <c r="K23" s="41">
        <f t="shared" si="0"/>
        <v>437.5</v>
      </c>
      <c r="L23" s="41">
        <f t="shared" si="1"/>
        <v>437.5</v>
      </c>
      <c r="M23" s="45">
        <f t="shared" si="2"/>
        <v>17.5</v>
      </c>
      <c r="N23" s="41" t="s">
        <v>35</v>
      </c>
      <c r="O23" s="46"/>
      <c r="P23" s="38"/>
      <c r="Q23" s="38"/>
    </row>
    <row r="24" spans="1:17" s="47" customFormat="1" ht="62" x14ac:dyDescent="0.65">
      <c r="A24" s="41">
        <v>26</v>
      </c>
      <c r="B24" s="49">
        <v>672600</v>
      </c>
      <c r="C24" s="49">
        <v>672700</v>
      </c>
      <c r="D24" s="50" t="s">
        <v>31</v>
      </c>
      <c r="E24" s="69">
        <v>672600</v>
      </c>
      <c r="F24" s="69">
        <v>672700</v>
      </c>
      <c r="G24" s="70">
        <v>100</v>
      </c>
      <c r="H24" s="44">
        <f t="shared" si="3"/>
        <v>100</v>
      </c>
      <c r="I24" s="45">
        <v>8.75</v>
      </c>
      <c r="J24" s="48">
        <v>0.04</v>
      </c>
      <c r="K24" s="48">
        <f t="shared" si="0"/>
        <v>875</v>
      </c>
      <c r="L24" s="48">
        <f t="shared" si="1"/>
        <v>875</v>
      </c>
      <c r="M24" s="51">
        <f t="shared" si="2"/>
        <v>35</v>
      </c>
      <c r="N24" s="57" t="s">
        <v>37</v>
      </c>
      <c r="O24" s="46"/>
      <c r="P24" s="38"/>
      <c r="Q24" s="38"/>
    </row>
    <row r="25" spans="1:17" s="47" customFormat="1" ht="62" x14ac:dyDescent="0.65">
      <c r="A25" s="41">
        <v>27</v>
      </c>
      <c r="B25" s="68">
        <v>673200</v>
      </c>
      <c r="C25" s="68">
        <v>673800</v>
      </c>
      <c r="D25" s="43" t="s">
        <v>33</v>
      </c>
      <c r="E25" s="69">
        <v>673200</v>
      </c>
      <c r="F25" s="69">
        <v>673800</v>
      </c>
      <c r="G25" s="70">
        <v>600</v>
      </c>
      <c r="H25" s="44">
        <f t="shared" si="3"/>
        <v>600</v>
      </c>
      <c r="I25" s="45">
        <v>8.75</v>
      </c>
      <c r="J25" s="44">
        <v>0.04</v>
      </c>
      <c r="K25" s="41">
        <f t="shared" si="0"/>
        <v>5250</v>
      </c>
      <c r="L25" s="41">
        <f t="shared" si="1"/>
        <v>5250</v>
      </c>
      <c r="M25" s="45">
        <f t="shared" si="2"/>
        <v>210</v>
      </c>
      <c r="N25" s="57" t="s">
        <v>37</v>
      </c>
      <c r="O25" s="46"/>
      <c r="P25" s="38"/>
      <c r="Q25" s="38"/>
    </row>
    <row r="26" spans="1:17" s="47" customFormat="1" ht="62" x14ac:dyDescent="0.65">
      <c r="A26" s="41">
        <v>30</v>
      </c>
      <c r="B26" s="42">
        <v>674600</v>
      </c>
      <c r="C26" s="42">
        <v>675200</v>
      </c>
      <c r="D26" s="43" t="s">
        <v>33</v>
      </c>
      <c r="E26" s="69">
        <v>674600</v>
      </c>
      <c r="F26" s="69">
        <v>675200</v>
      </c>
      <c r="G26" s="70">
        <v>600</v>
      </c>
      <c r="H26" s="44">
        <f t="shared" si="3"/>
        <v>600</v>
      </c>
      <c r="I26" s="45">
        <v>8.75</v>
      </c>
      <c r="J26" s="44">
        <v>0.04</v>
      </c>
      <c r="K26" s="41">
        <f t="shared" si="0"/>
        <v>5250</v>
      </c>
      <c r="L26" s="41">
        <f t="shared" si="1"/>
        <v>5250</v>
      </c>
      <c r="M26" s="45">
        <f t="shared" si="2"/>
        <v>210</v>
      </c>
      <c r="N26" s="57" t="s">
        <v>37</v>
      </c>
      <c r="O26" s="46"/>
      <c r="P26" s="38"/>
      <c r="Q26" s="38"/>
    </row>
    <row r="27" spans="1:17" s="47" customFormat="1" ht="62" x14ac:dyDescent="0.65">
      <c r="A27" s="41">
        <v>31</v>
      </c>
      <c r="B27" s="68">
        <v>675600</v>
      </c>
      <c r="C27" s="68">
        <v>675800</v>
      </c>
      <c r="D27" s="50" t="s">
        <v>31</v>
      </c>
      <c r="E27" s="67">
        <v>675600</v>
      </c>
      <c r="F27" s="67">
        <v>676400</v>
      </c>
      <c r="G27" s="70">
        <v>800</v>
      </c>
      <c r="H27" s="44">
        <f t="shared" si="3"/>
        <v>800</v>
      </c>
      <c r="I27" s="45">
        <v>8.75</v>
      </c>
      <c r="J27" s="44">
        <v>0.04</v>
      </c>
      <c r="K27" s="41">
        <f t="shared" si="0"/>
        <v>7000</v>
      </c>
      <c r="L27" s="41">
        <f t="shared" si="1"/>
        <v>7000</v>
      </c>
      <c r="M27" s="45">
        <f t="shared" si="2"/>
        <v>280</v>
      </c>
      <c r="N27" s="57" t="s">
        <v>37</v>
      </c>
      <c r="O27" s="46"/>
      <c r="P27" s="38"/>
      <c r="Q27" s="38"/>
    </row>
    <row r="28" spans="1:17" x14ac:dyDescent="0.65">
      <c r="A28" s="52"/>
      <c r="B28" s="52"/>
      <c r="C28" s="52"/>
      <c r="D28" s="52"/>
      <c r="E28" s="52"/>
      <c r="F28" s="52"/>
      <c r="G28" s="71">
        <f>SUM(G3:G27)</f>
        <v>4420</v>
      </c>
      <c r="H28" s="54">
        <f>SUM(H3:H27)</f>
        <v>4420</v>
      </c>
      <c r="I28" s="53"/>
      <c r="J28" s="53"/>
      <c r="K28" s="53">
        <f>SUM(K3:K27)</f>
        <v>38675</v>
      </c>
      <c r="L28" s="53">
        <f>SUM(L3:L27)</f>
        <v>38675</v>
      </c>
      <c r="M28" s="55">
        <f>SUM(M3:M27)</f>
        <v>1547</v>
      </c>
      <c r="N28" s="52"/>
    </row>
  </sheetData>
  <sortState xmlns:xlrd2="http://schemas.microsoft.com/office/spreadsheetml/2017/richdata2" ref="B3:N27">
    <sortCondition ref="B3:B27"/>
  </sortState>
  <mergeCells count="1">
    <mergeCell ref="A1:N1"/>
  </mergeCells>
  <conditionalFormatting sqref="O1:O1048576">
    <cfRule type="cellIs" dxfId="0"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BOQ </vt:lpstr>
      <vt:lpstr>M_sheet (PKG-1 BC)</vt:lpstr>
      <vt:lpstr>M_sheet (PKG-2 BC)</vt:lpstr>
      <vt:lpstr>'BOQ '!Print_Area</vt:lpstr>
      <vt:lpstr>'M_sheet (PKG-1 BC)'!Print_Area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Mehul Parmar</dc:creator>
  <cp:keywords/>
  <dc:description/>
  <cp:lastModifiedBy>Vinay Jindal</cp:lastModifiedBy>
  <cp:revision/>
  <dcterms:created xsi:type="dcterms:W3CDTF">2015-06-05T18:17:20Z</dcterms:created>
  <dcterms:modified xsi:type="dcterms:W3CDTF">2026-03-31T07:34:06Z</dcterms:modified>
  <cp:category/>
  <cp:contentStatus/>
</cp:coreProperties>
</file>